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ados\Desktop\"/>
    </mc:Choice>
  </mc:AlternateContent>
  <workbookProtection workbookAlgorithmName="SHA-512" workbookHashValue="Y3iXLR6kEFRDdcUzEzFSwJwBP6f6k9f2+5nnIY8hwNrSPSVDEht+L99o6XJ9xm7q4tjPD7oSW4XNEZKMwb+oPw==" workbookSaltValue="hHaJ9aBDy4F3y5j/WSLqtw==" workbookSpinCount="100000" lockStructure="1"/>
  <bookViews>
    <workbookView xWindow="0" yWindow="0" windowWidth="14380" windowHeight="6230" tabRatio="845"/>
  </bookViews>
  <sheets>
    <sheet name="Families" sheetId="19" r:id="rId1"/>
    <sheet name="Service Log" sheetId="1" r:id="rId2"/>
    <sheet name="Fee Schedule" sheetId="23" r:id="rId3"/>
    <sheet name="PIVOT TABLE" sheetId="26" r:id="rId4"/>
    <sheet name="Invoice" sheetId="24" r:id="rId5"/>
  </sheets>
  <definedNames>
    <definedName name="_xlnm._FilterDatabase" localSheetId="0" hidden="1">Families!$A$5:$J$154</definedName>
    <definedName name="_xlnm.Print_Area" localSheetId="0">Families!$A$1:$I$205</definedName>
    <definedName name="_xlnm.Print_Area" localSheetId="4">Invoice!$A$1:$K$39</definedName>
    <definedName name="_xlnm.Print_Area" localSheetId="3">'PIVOT TABLE'!$A$3:$D$113</definedName>
    <definedName name="_xlnm.Print_Area" localSheetId="1">'Service Log'!$A$1:$O$489</definedName>
    <definedName name="_xlnm.Print_Titles" localSheetId="1">'Service Log'!$9:$9</definedName>
  </definedNames>
  <calcPr calcId="162913"/>
  <fileRecoveryPr repairLoad="1"/>
</workbook>
</file>

<file path=xl/calcChain.xml><?xml version="1.0" encoding="utf-8"?>
<calcChain xmlns="http://schemas.openxmlformats.org/spreadsheetml/2006/main">
  <c r="K38" i="24" l="1"/>
  <c r="J36" i="24"/>
  <c r="I36" i="24"/>
  <c r="J35" i="24"/>
  <c r="I35" i="24"/>
  <c r="D34" i="24"/>
  <c r="I34" i="24" s="1"/>
  <c r="J34" i="24" s="1"/>
  <c r="D32" i="24"/>
  <c r="J32" i="24" s="1"/>
  <c r="H30" i="24"/>
  <c r="G30" i="24"/>
  <c r="F30" i="24"/>
  <c r="E30" i="24"/>
  <c r="I30" i="24" s="1"/>
  <c r="J30" i="24" s="1"/>
  <c r="D30" i="24"/>
  <c r="G29" i="24"/>
  <c r="I29" i="24" s="1"/>
  <c r="J29" i="24" s="1"/>
  <c r="E29" i="24"/>
  <c r="F29" i="24" s="1"/>
  <c r="D29" i="24"/>
  <c r="D27" i="24"/>
  <c r="J27" i="24" s="1"/>
  <c r="J26" i="24"/>
  <c r="D26" i="24"/>
  <c r="J25" i="24"/>
  <c r="D25" i="24"/>
  <c r="J22" i="24"/>
  <c r="I22" i="24"/>
  <c r="D22" i="24"/>
  <c r="I20" i="24"/>
  <c r="J20" i="24" s="1"/>
  <c r="D20" i="24"/>
  <c r="D19" i="24"/>
  <c r="I19" i="24" s="1"/>
  <c r="J19" i="24" s="1"/>
  <c r="D18" i="24"/>
  <c r="I18" i="24" s="1"/>
  <c r="J18" i="24" s="1"/>
  <c r="H17" i="24"/>
  <c r="G17" i="24"/>
  <c r="I17" i="24" s="1"/>
  <c r="J17" i="24" s="1"/>
  <c r="F17" i="24"/>
  <c r="E17" i="24"/>
  <c r="D17" i="24"/>
  <c r="G16" i="24"/>
  <c r="I16" i="24" s="1"/>
  <c r="J16" i="24" s="1"/>
  <c r="E16" i="24"/>
  <c r="F16" i="24" s="1"/>
  <c r="D16" i="24"/>
  <c r="H15" i="24"/>
  <c r="G15" i="24"/>
  <c r="F15" i="24"/>
  <c r="E15" i="24"/>
  <c r="D15" i="24"/>
  <c r="I15" i="24" s="1"/>
  <c r="J15" i="24" s="1"/>
  <c r="G14" i="24"/>
  <c r="H14" i="24" s="1"/>
  <c r="E14" i="24"/>
  <c r="F14" i="24" s="1"/>
  <c r="D14" i="24"/>
  <c r="I14" i="24" s="1"/>
  <c r="J14" i="24" s="1"/>
  <c r="G13" i="24"/>
  <c r="H13" i="24" s="1"/>
  <c r="F13" i="24"/>
  <c r="E13" i="24"/>
  <c r="D13" i="24"/>
  <c r="I13" i="24" s="1"/>
  <c r="J13" i="24" s="1"/>
  <c r="H12" i="24"/>
  <c r="G12" i="24"/>
  <c r="E12" i="24"/>
  <c r="I12" i="24" s="1"/>
  <c r="J12" i="24" s="1"/>
  <c r="D12" i="24"/>
  <c r="J10" i="24"/>
  <c r="I10" i="24"/>
  <c r="H10" i="24"/>
  <c r="G10" i="24"/>
  <c r="D10" i="24"/>
  <c r="G9" i="24"/>
  <c r="I9" i="24" s="1"/>
  <c r="J9" i="24" s="1"/>
  <c r="E9" i="24"/>
  <c r="F9" i="24" s="1"/>
  <c r="D9" i="24"/>
  <c r="C2" i="24"/>
  <c r="R592" i="1"/>
  <c r="R591" i="1"/>
  <c r="L591" i="1"/>
  <c r="I591" i="1"/>
  <c r="R590" i="1"/>
  <c r="L590" i="1"/>
  <c r="I590" i="1"/>
  <c r="R589" i="1"/>
  <c r="L589" i="1"/>
  <c r="I589" i="1"/>
  <c r="R588" i="1"/>
  <c r="L588" i="1"/>
  <c r="I588" i="1"/>
  <c r="R587" i="1"/>
  <c r="L587" i="1"/>
  <c r="I587" i="1"/>
  <c r="R586" i="1"/>
  <c r="L586" i="1"/>
  <c r="I586" i="1"/>
  <c r="R585" i="1"/>
  <c r="L585" i="1"/>
  <c r="I585" i="1"/>
  <c r="R584" i="1"/>
  <c r="L584" i="1"/>
  <c r="I584" i="1"/>
  <c r="R583" i="1"/>
  <c r="L583" i="1"/>
  <c r="I583" i="1"/>
  <c r="R582" i="1"/>
  <c r="L582" i="1"/>
  <c r="I582" i="1"/>
  <c r="R581" i="1"/>
  <c r="L581" i="1"/>
  <c r="I581" i="1"/>
  <c r="R580" i="1"/>
  <c r="L580" i="1"/>
  <c r="I580" i="1"/>
  <c r="R579" i="1"/>
  <c r="L579" i="1"/>
  <c r="I579" i="1"/>
  <c r="R578" i="1"/>
  <c r="L578" i="1"/>
  <c r="I578" i="1"/>
  <c r="R577" i="1"/>
  <c r="L577" i="1"/>
  <c r="I577" i="1"/>
  <c r="R576" i="1"/>
  <c r="L576" i="1"/>
  <c r="I576" i="1"/>
  <c r="R575" i="1"/>
  <c r="L575" i="1"/>
  <c r="I575" i="1"/>
  <c r="R574" i="1"/>
  <c r="L574" i="1"/>
  <c r="I574" i="1"/>
  <c r="R573" i="1"/>
  <c r="L573" i="1"/>
  <c r="I573" i="1"/>
  <c r="R572" i="1"/>
  <c r="L572" i="1"/>
  <c r="I572" i="1"/>
  <c r="R571" i="1"/>
  <c r="L571" i="1"/>
  <c r="I571" i="1"/>
  <c r="R570" i="1"/>
  <c r="L570" i="1"/>
  <c r="I570" i="1"/>
  <c r="R569" i="1"/>
  <c r="L569" i="1"/>
  <c r="I569" i="1"/>
  <c r="R568" i="1"/>
  <c r="L568" i="1"/>
  <c r="I568" i="1"/>
  <c r="R567" i="1"/>
  <c r="L567" i="1"/>
  <c r="I567" i="1"/>
  <c r="R566" i="1"/>
  <c r="L566" i="1"/>
  <c r="I566" i="1"/>
  <c r="R565" i="1"/>
  <c r="L565" i="1"/>
  <c r="I565" i="1"/>
  <c r="R564" i="1"/>
  <c r="L564" i="1"/>
  <c r="I564" i="1"/>
  <c r="R563" i="1"/>
  <c r="L563" i="1"/>
  <c r="I563" i="1"/>
  <c r="R562" i="1"/>
  <c r="L562" i="1"/>
  <c r="I562" i="1"/>
  <c r="R561" i="1"/>
  <c r="L561" i="1"/>
  <c r="I561" i="1"/>
  <c r="R560" i="1"/>
  <c r="L560" i="1"/>
  <c r="I560" i="1"/>
  <c r="R559" i="1"/>
  <c r="L559" i="1"/>
  <c r="I559" i="1"/>
  <c r="R558" i="1"/>
  <c r="L558" i="1"/>
  <c r="I558" i="1"/>
  <c r="R557" i="1"/>
  <c r="L557" i="1"/>
  <c r="I557" i="1"/>
  <c r="R556" i="1"/>
  <c r="L556" i="1"/>
  <c r="I556" i="1"/>
  <c r="R555" i="1"/>
  <c r="L555" i="1"/>
  <c r="I555" i="1"/>
  <c r="R554" i="1"/>
  <c r="L554" i="1"/>
  <c r="I554" i="1"/>
  <c r="R553" i="1"/>
  <c r="L553" i="1"/>
  <c r="I553" i="1"/>
  <c r="R552" i="1"/>
  <c r="L552" i="1"/>
  <c r="I552" i="1"/>
  <c r="R551" i="1"/>
  <c r="L551" i="1"/>
  <c r="I551" i="1"/>
  <c r="R550" i="1"/>
  <c r="L550" i="1"/>
  <c r="I550" i="1"/>
  <c r="R549" i="1"/>
  <c r="L549" i="1"/>
  <c r="I549" i="1"/>
  <c r="R548" i="1"/>
  <c r="L548" i="1"/>
  <c r="I548" i="1"/>
  <c r="R547" i="1"/>
  <c r="L547" i="1"/>
  <c r="I547" i="1"/>
  <c r="R546" i="1"/>
  <c r="L546" i="1"/>
  <c r="I546" i="1"/>
  <c r="R545" i="1"/>
  <c r="L545" i="1"/>
  <c r="I545" i="1"/>
  <c r="R544" i="1"/>
  <c r="L544" i="1"/>
  <c r="I544" i="1"/>
  <c r="R543" i="1"/>
  <c r="L543" i="1"/>
  <c r="I543" i="1"/>
  <c r="R542" i="1"/>
  <c r="L542" i="1"/>
  <c r="I542" i="1"/>
  <c r="R541" i="1"/>
  <c r="L541" i="1"/>
  <c r="I541" i="1"/>
  <c r="R540" i="1"/>
  <c r="L540" i="1"/>
  <c r="I540" i="1"/>
  <c r="R539" i="1"/>
  <c r="L539" i="1"/>
  <c r="I539" i="1"/>
  <c r="R538" i="1"/>
  <c r="L538" i="1"/>
  <c r="I538" i="1"/>
  <c r="R537" i="1"/>
  <c r="L537" i="1"/>
  <c r="I537" i="1"/>
  <c r="R536" i="1"/>
  <c r="L536" i="1"/>
  <c r="I536" i="1"/>
  <c r="R535" i="1"/>
  <c r="L535" i="1"/>
  <c r="I535" i="1"/>
  <c r="R534" i="1"/>
  <c r="L534" i="1"/>
  <c r="I534" i="1"/>
  <c r="R533" i="1"/>
  <c r="L533" i="1"/>
  <c r="I533" i="1"/>
  <c r="R532" i="1"/>
  <c r="L532" i="1"/>
  <c r="I532" i="1"/>
  <c r="R531" i="1"/>
  <c r="L531" i="1"/>
  <c r="I531" i="1"/>
  <c r="R530" i="1"/>
  <c r="L530" i="1"/>
  <c r="I530" i="1"/>
  <c r="R529" i="1"/>
  <c r="L529" i="1"/>
  <c r="I529" i="1"/>
  <c r="R528" i="1"/>
  <c r="L528" i="1"/>
  <c r="I528" i="1"/>
  <c r="R527" i="1"/>
  <c r="L527" i="1"/>
  <c r="I527" i="1"/>
  <c r="R526" i="1"/>
  <c r="L526" i="1"/>
  <c r="I526" i="1"/>
  <c r="R525" i="1"/>
  <c r="L525" i="1"/>
  <c r="I525" i="1"/>
  <c r="R524" i="1"/>
  <c r="L524" i="1"/>
  <c r="I524" i="1"/>
  <c r="R523" i="1"/>
  <c r="L523" i="1"/>
  <c r="I523" i="1"/>
  <c r="R522" i="1"/>
  <c r="L522" i="1"/>
  <c r="I522" i="1"/>
  <c r="R521" i="1"/>
  <c r="L521" i="1"/>
  <c r="I521" i="1"/>
  <c r="R520" i="1"/>
  <c r="L520" i="1"/>
  <c r="I520" i="1"/>
  <c r="R519" i="1"/>
  <c r="L519" i="1"/>
  <c r="I519" i="1"/>
  <c r="R518" i="1"/>
  <c r="L518" i="1"/>
  <c r="I518" i="1"/>
  <c r="R517" i="1"/>
  <c r="L517" i="1"/>
  <c r="I517" i="1"/>
  <c r="R516" i="1"/>
  <c r="L516" i="1"/>
  <c r="I516" i="1"/>
  <c r="R515" i="1"/>
  <c r="L515" i="1"/>
  <c r="I515" i="1"/>
  <c r="R514" i="1"/>
  <c r="L514" i="1"/>
  <c r="I514" i="1"/>
  <c r="R513" i="1"/>
  <c r="L513" i="1"/>
  <c r="I513" i="1"/>
  <c r="R512" i="1"/>
  <c r="L512" i="1"/>
  <c r="I512" i="1"/>
  <c r="R511" i="1"/>
  <c r="L511" i="1"/>
  <c r="I511" i="1"/>
  <c r="R510" i="1"/>
  <c r="L510" i="1"/>
  <c r="I510" i="1"/>
  <c r="R509" i="1"/>
  <c r="L509" i="1"/>
  <c r="I509" i="1"/>
  <c r="R508" i="1"/>
  <c r="L508" i="1"/>
  <c r="I508" i="1"/>
  <c r="R507" i="1"/>
  <c r="L507" i="1"/>
  <c r="I507" i="1"/>
  <c r="R506" i="1"/>
  <c r="L506" i="1"/>
  <c r="I506" i="1"/>
  <c r="R505" i="1"/>
  <c r="L505" i="1"/>
  <c r="I505" i="1"/>
  <c r="R504" i="1"/>
  <c r="L504" i="1"/>
  <c r="I504" i="1"/>
  <c r="R503" i="1"/>
  <c r="L503" i="1"/>
  <c r="I503" i="1"/>
  <c r="R502" i="1"/>
  <c r="L502" i="1"/>
  <c r="I502" i="1"/>
  <c r="R501" i="1"/>
  <c r="L501" i="1"/>
  <c r="I501" i="1"/>
  <c r="R500" i="1"/>
  <c r="L500" i="1"/>
  <c r="I500" i="1"/>
  <c r="R499" i="1"/>
  <c r="L499" i="1"/>
  <c r="I499" i="1"/>
  <c r="R498" i="1"/>
  <c r="L498" i="1"/>
  <c r="I498" i="1"/>
  <c r="R497" i="1"/>
  <c r="L497" i="1"/>
  <c r="I497" i="1"/>
  <c r="R496" i="1"/>
  <c r="L496" i="1"/>
  <c r="I496" i="1"/>
  <c r="R495" i="1"/>
  <c r="L495" i="1"/>
  <c r="I495" i="1"/>
  <c r="R494" i="1"/>
  <c r="L494" i="1"/>
  <c r="I494" i="1"/>
  <c r="R493" i="1"/>
  <c r="L493" i="1"/>
  <c r="I493" i="1"/>
  <c r="R492" i="1"/>
  <c r="L492" i="1"/>
  <c r="I492" i="1"/>
  <c r="R491" i="1"/>
  <c r="L491" i="1"/>
  <c r="I491" i="1"/>
  <c r="R490" i="1"/>
  <c r="L490" i="1"/>
  <c r="I490" i="1"/>
  <c r="R489" i="1"/>
  <c r="Q489" i="1"/>
  <c r="P489" i="1"/>
  <c r="O489" i="1"/>
  <c r="K489" i="1"/>
  <c r="J489" i="1"/>
  <c r="I489" i="1"/>
  <c r="E489" i="1"/>
  <c r="R488" i="1"/>
  <c r="Q488" i="1"/>
  <c r="P488" i="1"/>
  <c r="O488" i="1"/>
  <c r="K488" i="1"/>
  <c r="J488" i="1"/>
  <c r="I488" i="1"/>
  <c r="E488" i="1"/>
  <c r="R487" i="1"/>
  <c r="Q487" i="1"/>
  <c r="P487" i="1"/>
  <c r="O487" i="1"/>
  <c r="K487" i="1"/>
  <c r="J487" i="1"/>
  <c r="I487" i="1"/>
  <c r="E487" i="1"/>
  <c r="R486" i="1"/>
  <c r="Q486" i="1"/>
  <c r="P486" i="1"/>
  <c r="O486" i="1"/>
  <c r="K486" i="1"/>
  <c r="J486" i="1"/>
  <c r="I486" i="1"/>
  <c r="E486" i="1"/>
  <c r="R485" i="1"/>
  <c r="Q485" i="1"/>
  <c r="P485" i="1"/>
  <c r="O485" i="1"/>
  <c r="K485" i="1"/>
  <c r="J485" i="1"/>
  <c r="I485" i="1"/>
  <c r="E485" i="1"/>
  <c r="R484" i="1"/>
  <c r="Q484" i="1"/>
  <c r="P484" i="1"/>
  <c r="O484" i="1"/>
  <c r="K484" i="1"/>
  <c r="J484" i="1"/>
  <c r="I484" i="1"/>
  <c r="E484" i="1"/>
  <c r="R483" i="1"/>
  <c r="Q483" i="1"/>
  <c r="P483" i="1"/>
  <c r="O483" i="1"/>
  <c r="K483" i="1"/>
  <c r="J483" i="1"/>
  <c r="I483" i="1"/>
  <c r="E483" i="1"/>
  <c r="R482" i="1"/>
  <c r="Q482" i="1"/>
  <c r="P482" i="1"/>
  <c r="O482" i="1"/>
  <c r="K482" i="1"/>
  <c r="J482" i="1"/>
  <c r="I482" i="1"/>
  <c r="E482" i="1"/>
  <c r="R481" i="1"/>
  <c r="Q481" i="1"/>
  <c r="P481" i="1"/>
  <c r="O481" i="1"/>
  <c r="K481" i="1"/>
  <c r="J481" i="1"/>
  <c r="I481" i="1"/>
  <c r="E481" i="1"/>
  <c r="R480" i="1"/>
  <c r="Q480" i="1"/>
  <c r="P480" i="1"/>
  <c r="O480" i="1"/>
  <c r="K480" i="1"/>
  <c r="J480" i="1"/>
  <c r="I480" i="1"/>
  <c r="E480" i="1"/>
  <c r="R479" i="1"/>
  <c r="Q479" i="1"/>
  <c r="P479" i="1"/>
  <c r="O479" i="1"/>
  <c r="K479" i="1"/>
  <c r="J479" i="1"/>
  <c r="I479" i="1"/>
  <c r="E479" i="1"/>
  <c r="R478" i="1"/>
  <c r="Q478" i="1"/>
  <c r="P478" i="1"/>
  <c r="O478" i="1"/>
  <c r="K478" i="1"/>
  <c r="J478" i="1"/>
  <c r="I478" i="1"/>
  <c r="E478" i="1"/>
  <c r="R477" i="1"/>
  <c r="Q477" i="1"/>
  <c r="P477" i="1"/>
  <c r="O477" i="1"/>
  <c r="K477" i="1"/>
  <c r="J477" i="1"/>
  <c r="I477" i="1"/>
  <c r="E477" i="1"/>
  <c r="R476" i="1"/>
  <c r="Q476" i="1"/>
  <c r="P476" i="1"/>
  <c r="O476" i="1"/>
  <c r="K476" i="1"/>
  <c r="J476" i="1"/>
  <c r="I476" i="1"/>
  <c r="E476" i="1"/>
  <c r="R475" i="1"/>
  <c r="Q475" i="1"/>
  <c r="P475" i="1"/>
  <c r="O475" i="1"/>
  <c r="K475" i="1"/>
  <c r="J475" i="1"/>
  <c r="I475" i="1"/>
  <c r="E475" i="1"/>
  <c r="R474" i="1"/>
  <c r="Q474" i="1"/>
  <c r="P474" i="1"/>
  <c r="O474" i="1"/>
  <c r="K474" i="1"/>
  <c r="J474" i="1"/>
  <c r="I474" i="1"/>
  <c r="E474" i="1"/>
  <c r="R473" i="1"/>
  <c r="Q473" i="1"/>
  <c r="P473" i="1"/>
  <c r="O473" i="1"/>
  <c r="K473" i="1"/>
  <c r="J473" i="1"/>
  <c r="I473" i="1"/>
  <c r="E473" i="1"/>
  <c r="R472" i="1"/>
  <c r="Q472" i="1"/>
  <c r="P472" i="1"/>
  <c r="O472" i="1"/>
  <c r="K472" i="1"/>
  <c r="J472" i="1"/>
  <c r="I472" i="1"/>
  <c r="E472" i="1"/>
  <c r="R471" i="1"/>
  <c r="Q471" i="1"/>
  <c r="P471" i="1"/>
  <c r="O471" i="1"/>
  <c r="K471" i="1"/>
  <c r="J471" i="1"/>
  <c r="I471" i="1"/>
  <c r="E471" i="1"/>
  <c r="R470" i="1"/>
  <c r="Q470" i="1"/>
  <c r="P470" i="1"/>
  <c r="O470" i="1"/>
  <c r="K470" i="1"/>
  <c r="J470" i="1"/>
  <c r="I470" i="1"/>
  <c r="E470" i="1"/>
  <c r="R469" i="1"/>
  <c r="Q469" i="1"/>
  <c r="P469" i="1"/>
  <c r="O469" i="1"/>
  <c r="K469" i="1"/>
  <c r="J469" i="1"/>
  <c r="I469" i="1"/>
  <c r="E469" i="1"/>
  <c r="R468" i="1"/>
  <c r="Q468" i="1"/>
  <c r="P468" i="1"/>
  <c r="O468" i="1"/>
  <c r="K468" i="1"/>
  <c r="J468" i="1"/>
  <c r="I468" i="1"/>
  <c r="E468" i="1"/>
  <c r="R467" i="1"/>
  <c r="Q467" i="1"/>
  <c r="P467" i="1"/>
  <c r="O467" i="1"/>
  <c r="K467" i="1"/>
  <c r="J467" i="1"/>
  <c r="I467" i="1"/>
  <c r="E467" i="1"/>
  <c r="R466" i="1"/>
  <c r="Q466" i="1"/>
  <c r="P466" i="1"/>
  <c r="O466" i="1"/>
  <c r="K466" i="1"/>
  <c r="J466" i="1"/>
  <c r="I466" i="1"/>
  <c r="E466" i="1"/>
  <c r="R465" i="1"/>
  <c r="Q465" i="1"/>
  <c r="P465" i="1"/>
  <c r="O465" i="1"/>
  <c r="K465" i="1"/>
  <c r="J465" i="1"/>
  <c r="I465" i="1"/>
  <c r="E465" i="1"/>
  <c r="R464" i="1"/>
  <c r="Q464" i="1"/>
  <c r="P464" i="1"/>
  <c r="O464" i="1"/>
  <c r="K464" i="1"/>
  <c r="J464" i="1"/>
  <c r="I464" i="1"/>
  <c r="E464" i="1"/>
  <c r="R463" i="1"/>
  <c r="Q463" i="1"/>
  <c r="P463" i="1"/>
  <c r="O463" i="1"/>
  <c r="K463" i="1"/>
  <c r="J463" i="1"/>
  <c r="I463" i="1"/>
  <c r="E463" i="1"/>
  <c r="R462" i="1"/>
  <c r="Q462" i="1"/>
  <c r="P462" i="1"/>
  <c r="O462" i="1"/>
  <c r="K462" i="1"/>
  <c r="J462" i="1"/>
  <c r="I462" i="1"/>
  <c r="E462" i="1"/>
  <c r="R461" i="1"/>
  <c r="Q461" i="1"/>
  <c r="P461" i="1"/>
  <c r="O461" i="1"/>
  <c r="K461" i="1"/>
  <c r="J461" i="1"/>
  <c r="I461" i="1"/>
  <c r="E461" i="1"/>
  <c r="R460" i="1"/>
  <c r="Q460" i="1"/>
  <c r="P460" i="1"/>
  <c r="O460" i="1"/>
  <c r="K460" i="1"/>
  <c r="J460" i="1"/>
  <c r="I460" i="1"/>
  <c r="E460" i="1"/>
  <c r="R459" i="1"/>
  <c r="Q459" i="1"/>
  <c r="P459" i="1"/>
  <c r="O459" i="1"/>
  <c r="K459" i="1"/>
  <c r="J459" i="1"/>
  <c r="I459" i="1"/>
  <c r="E459" i="1"/>
  <c r="R458" i="1"/>
  <c r="Q458" i="1"/>
  <c r="P458" i="1"/>
  <c r="O458" i="1"/>
  <c r="K458" i="1"/>
  <c r="J458" i="1"/>
  <c r="I458" i="1"/>
  <c r="E458" i="1"/>
  <c r="R457" i="1"/>
  <c r="Q457" i="1"/>
  <c r="P457" i="1"/>
  <c r="O457" i="1"/>
  <c r="K457" i="1"/>
  <c r="J457" i="1"/>
  <c r="I457" i="1"/>
  <c r="E457" i="1"/>
  <c r="R456" i="1"/>
  <c r="Q456" i="1"/>
  <c r="P456" i="1"/>
  <c r="O456" i="1"/>
  <c r="K456" i="1"/>
  <c r="J456" i="1"/>
  <c r="I456" i="1"/>
  <c r="E456" i="1"/>
  <c r="R455" i="1"/>
  <c r="Q455" i="1"/>
  <c r="P455" i="1"/>
  <c r="O455" i="1"/>
  <c r="K455" i="1"/>
  <c r="J455" i="1"/>
  <c r="I455" i="1"/>
  <c r="E455" i="1"/>
  <c r="R454" i="1"/>
  <c r="Q454" i="1"/>
  <c r="P454" i="1"/>
  <c r="O454" i="1"/>
  <c r="K454" i="1"/>
  <c r="J454" i="1"/>
  <c r="I454" i="1"/>
  <c r="E454" i="1"/>
  <c r="R453" i="1"/>
  <c r="Q453" i="1"/>
  <c r="P453" i="1"/>
  <c r="O453" i="1"/>
  <c r="K453" i="1"/>
  <c r="J453" i="1"/>
  <c r="I453" i="1"/>
  <c r="E453" i="1"/>
  <c r="R452" i="1"/>
  <c r="Q452" i="1"/>
  <c r="P452" i="1"/>
  <c r="O452" i="1"/>
  <c r="K452" i="1"/>
  <c r="J452" i="1"/>
  <c r="I452" i="1"/>
  <c r="E452" i="1"/>
  <c r="R451" i="1"/>
  <c r="Q451" i="1"/>
  <c r="P451" i="1"/>
  <c r="O451" i="1"/>
  <c r="K451" i="1"/>
  <c r="J451" i="1"/>
  <c r="I451" i="1"/>
  <c r="E451" i="1"/>
  <c r="R450" i="1"/>
  <c r="Q450" i="1"/>
  <c r="P450" i="1"/>
  <c r="O450" i="1"/>
  <c r="K450" i="1"/>
  <c r="J450" i="1"/>
  <c r="I450" i="1"/>
  <c r="E450" i="1"/>
  <c r="R449" i="1"/>
  <c r="Q449" i="1"/>
  <c r="P449" i="1"/>
  <c r="O449" i="1"/>
  <c r="K449" i="1"/>
  <c r="J449" i="1"/>
  <c r="I449" i="1"/>
  <c r="E449" i="1"/>
  <c r="R448" i="1"/>
  <c r="Q448" i="1"/>
  <c r="P448" i="1"/>
  <c r="O448" i="1"/>
  <c r="K448" i="1"/>
  <c r="J448" i="1"/>
  <c r="I448" i="1"/>
  <c r="E448" i="1"/>
  <c r="R447" i="1"/>
  <c r="Q447" i="1"/>
  <c r="P447" i="1"/>
  <c r="O447" i="1"/>
  <c r="K447" i="1"/>
  <c r="J447" i="1"/>
  <c r="I447" i="1"/>
  <c r="E447" i="1"/>
  <c r="R446" i="1"/>
  <c r="Q446" i="1"/>
  <c r="P446" i="1"/>
  <c r="O446" i="1"/>
  <c r="K446" i="1"/>
  <c r="J446" i="1"/>
  <c r="I446" i="1"/>
  <c r="E446" i="1"/>
  <c r="R445" i="1"/>
  <c r="Q445" i="1"/>
  <c r="P445" i="1"/>
  <c r="O445" i="1"/>
  <c r="K445" i="1"/>
  <c r="J445" i="1"/>
  <c r="I445" i="1"/>
  <c r="E445" i="1"/>
  <c r="R444" i="1"/>
  <c r="Q444" i="1"/>
  <c r="P444" i="1"/>
  <c r="O444" i="1"/>
  <c r="K444" i="1"/>
  <c r="J444" i="1"/>
  <c r="I444" i="1"/>
  <c r="E444" i="1"/>
  <c r="R443" i="1"/>
  <c r="Q443" i="1"/>
  <c r="P443" i="1"/>
  <c r="O443" i="1"/>
  <c r="K443" i="1"/>
  <c r="J443" i="1"/>
  <c r="I443" i="1"/>
  <c r="E443" i="1"/>
  <c r="R442" i="1"/>
  <c r="Q442" i="1"/>
  <c r="P442" i="1"/>
  <c r="O442" i="1"/>
  <c r="K442" i="1"/>
  <c r="J442" i="1"/>
  <c r="I442" i="1"/>
  <c r="E442" i="1"/>
  <c r="R441" i="1"/>
  <c r="Q441" i="1"/>
  <c r="P441" i="1"/>
  <c r="O441" i="1"/>
  <c r="K441" i="1"/>
  <c r="J441" i="1"/>
  <c r="I441" i="1"/>
  <c r="E441" i="1"/>
  <c r="R440" i="1"/>
  <c r="Q440" i="1"/>
  <c r="P440" i="1"/>
  <c r="O440" i="1"/>
  <c r="K440" i="1"/>
  <c r="J440" i="1"/>
  <c r="I440" i="1"/>
  <c r="E440" i="1"/>
  <c r="R439" i="1"/>
  <c r="Q439" i="1"/>
  <c r="P439" i="1"/>
  <c r="O439" i="1"/>
  <c r="K439" i="1"/>
  <c r="J439" i="1"/>
  <c r="I439" i="1"/>
  <c r="E439" i="1"/>
  <c r="R438" i="1"/>
  <c r="Q438" i="1"/>
  <c r="P438" i="1"/>
  <c r="O438" i="1"/>
  <c r="K438" i="1"/>
  <c r="J438" i="1"/>
  <c r="I438" i="1"/>
  <c r="E438" i="1"/>
  <c r="R437" i="1"/>
  <c r="Q437" i="1"/>
  <c r="P437" i="1"/>
  <c r="O437" i="1"/>
  <c r="K437" i="1"/>
  <c r="J437" i="1"/>
  <c r="I437" i="1"/>
  <c r="E437" i="1"/>
  <c r="R436" i="1"/>
  <c r="Q436" i="1"/>
  <c r="P436" i="1"/>
  <c r="O436" i="1"/>
  <c r="K436" i="1"/>
  <c r="J436" i="1"/>
  <c r="I436" i="1"/>
  <c r="E436" i="1"/>
  <c r="R435" i="1"/>
  <c r="Q435" i="1"/>
  <c r="P435" i="1"/>
  <c r="O435" i="1"/>
  <c r="K435" i="1"/>
  <c r="J435" i="1"/>
  <c r="I435" i="1"/>
  <c r="E435" i="1"/>
  <c r="R434" i="1"/>
  <c r="Q434" i="1"/>
  <c r="P434" i="1"/>
  <c r="O434" i="1"/>
  <c r="K434" i="1"/>
  <c r="J434" i="1"/>
  <c r="I434" i="1"/>
  <c r="E434" i="1"/>
  <c r="R433" i="1"/>
  <c r="Q433" i="1"/>
  <c r="P433" i="1"/>
  <c r="O433" i="1"/>
  <c r="K433" i="1"/>
  <c r="J433" i="1"/>
  <c r="I433" i="1"/>
  <c r="E433" i="1"/>
  <c r="R432" i="1"/>
  <c r="Q432" i="1"/>
  <c r="P432" i="1"/>
  <c r="O432" i="1"/>
  <c r="K432" i="1"/>
  <c r="J432" i="1"/>
  <c r="I432" i="1"/>
  <c r="E432" i="1"/>
  <c r="R431" i="1"/>
  <c r="Q431" i="1"/>
  <c r="P431" i="1"/>
  <c r="O431" i="1"/>
  <c r="K431" i="1"/>
  <c r="J431" i="1"/>
  <c r="I431" i="1"/>
  <c r="E431" i="1"/>
  <c r="R430" i="1"/>
  <c r="Q430" i="1"/>
  <c r="P430" i="1"/>
  <c r="O430" i="1"/>
  <c r="K430" i="1"/>
  <c r="J430" i="1"/>
  <c r="I430" i="1"/>
  <c r="E430" i="1"/>
  <c r="R429" i="1"/>
  <c r="Q429" i="1"/>
  <c r="P429" i="1"/>
  <c r="O429" i="1"/>
  <c r="K429" i="1"/>
  <c r="J429" i="1"/>
  <c r="I429" i="1"/>
  <c r="E429" i="1"/>
  <c r="R428" i="1"/>
  <c r="Q428" i="1"/>
  <c r="P428" i="1"/>
  <c r="O428" i="1"/>
  <c r="K428" i="1"/>
  <c r="J428" i="1"/>
  <c r="I428" i="1"/>
  <c r="E428" i="1"/>
  <c r="R427" i="1"/>
  <c r="Q427" i="1"/>
  <c r="P427" i="1"/>
  <c r="O427" i="1"/>
  <c r="K427" i="1"/>
  <c r="J427" i="1"/>
  <c r="I427" i="1"/>
  <c r="E427" i="1"/>
  <c r="R426" i="1"/>
  <c r="Q426" i="1"/>
  <c r="P426" i="1"/>
  <c r="O426" i="1"/>
  <c r="K426" i="1"/>
  <c r="J426" i="1"/>
  <c r="I426" i="1"/>
  <c r="E426" i="1"/>
  <c r="R425" i="1"/>
  <c r="Q425" i="1"/>
  <c r="P425" i="1"/>
  <c r="O425" i="1"/>
  <c r="K425" i="1"/>
  <c r="J425" i="1"/>
  <c r="I425" i="1"/>
  <c r="E425" i="1"/>
  <c r="R424" i="1"/>
  <c r="Q424" i="1"/>
  <c r="P424" i="1"/>
  <c r="O424" i="1"/>
  <c r="K424" i="1"/>
  <c r="J424" i="1"/>
  <c r="I424" i="1"/>
  <c r="E424" i="1"/>
  <c r="R423" i="1"/>
  <c r="Q423" i="1"/>
  <c r="P423" i="1"/>
  <c r="O423" i="1"/>
  <c r="K423" i="1"/>
  <c r="J423" i="1"/>
  <c r="I423" i="1"/>
  <c r="E423" i="1"/>
  <c r="R422" i="1"/>
  <c r="Q422" i="1"/>
  <c r="P422" i="1"/>
  <c r="O422" i="1"/>
  <c r="K422" i="1"/>
  <c r="J422" i="1"/>
  <c r="I422" i="1"/>
  <c r="E422" i="1"/>
  <c r="R421" i="1"/>
  <c r="Q421" i="1"/>
  <c r="P421" i="1"/>
  <c r="O421" i="1"/>
  <c r="K421" i="1"/>
  <c r="J421" i="1"/>
  <c r="I421" i="1"/>
  <c r="E421" i="1"/>
  <c r="R420" i="1"/>
  <c r="Q420" i="1"/>
  <c r="P420" i="1"/>
  <c r="O420" i="1"/>
  <c r="K420" i="1"/>
  <c r="J420" i="1"/>
  <c r="I420" i="1"/>
  <c r="E420" i="1"/>
  <c r="R419" i="1"/>
  <c r="Q419" i="1"/>
  <c r="P419" i="1"/>
  <c r="O419" i="1"/>
  <c r="K419" i="1"/>
  <c r="J419" i="1"/>
  <c r="I419" i="1"/>
  <c r="E419" i="1"/>
  <c r="R418" i="1"/>
  <c r="Q418" i="1"/>
  <c r="P418" i="1"/>
  <c r="O418" i="1"/>
  <c r="K418" i="1"/>
  <c r="J418" i="1"/>
  <c r="I418" i="1"/>
  <c r="E418" i="1"/>
  <c r="R417" i="1"/>
  <c r="Q417" i="1"/>
  <c r="P417" i="1"/>
  <c r="O417" i="1"/>
  <c r="K417" i="1"/>
  <c r="J417" i="1"/>
  <c r="I417" i="1"/>
  <c r="E417" i="1"/>
  <c r="R416" i="1"/>
  <c r="Q416" i="1"/>
  <c r="P416" i="1"/>
  <c r="O416" i="1"/>
  <c r="K416" i="1"/>
  <c r="J416" i="1"/>
  <c r="I416" i="1"/>
  <c r="E416" i="1"/>
  <c r="R415" i="1"/>
  <c r="Q415" i="1"/>
  <c r="P415" i="1"/>
  <c r="O415" i="1"/>
  <c r="K415" i="1"/>
  <c r="J415" i="1"/>
  <c r="I415" i="1"/>
  <c r="E415" i="1"/>
  <c r="R414" i="1"/>
  <c r="Q414" i="1"/>
  <c r="P414" i="1"/>
  <c r="O414" i="1"/>
  <c r="K414" i="1"/>
  <c r="J414" i="1"/>
  <c r="I414" i="1"/>
  <c r="E414" i="1"/>
  <c r="R413" i="1"/>
  <c r="Q413" i="1"/>
  <c r="P413" i="1"/>
  <c r="O413" i="1"/>
  <c r="K413" i="1"/>
  <c r="J413" i="1"/>
  <c r="I413" i="1"/>
  <c r="E413" i="1"/>
  <c r="R412" i="1"/>
  <c r="Q412" i="1"/>
  <c r="P412" i="1"/>
  <c r="O412" i="1"/>
  <c r="K412" i="1"/>
  <c r="J412" i="1"/>
  <c r="I412" i="1"/>
  <c r="E412" i="1"/>
  <c r="R411" i="1"/>
  <c r="Q411" i="1"/>
  <c r="P411" i="1"/>
  <c r="O411" i="1"/>
  <c r="K411" i="1"/>
  <c r="J411" i="1"/>
  <c r="I411" i="1"/>
  <c r="E411" i="1"/>
  <c r="R410" i="1"/>
  <c r="Q410" i="1"/>
  <c r="P410" i="1"/>
  <c r="O410" i="1"/>
  <c r="K410" i="1"/>
  <c r="J410" i="1"/>
  <c r="I410" i="1"/>
  <c r="E410" i="1"/>
  <c r="R409" i="1"/>
  <c r="Q409" i="1"/>
  <c r="P409" i="1"/>
  <c r="O409" i="1"/>
  <c r="K409" i="1"/>
  <c r="J409" i="1"/>
  <c r="I409" i="1"/>
  <c r="E409" i="1"/>
  <c r="R408" i="1"/>
  <c r="Q408" i="1"/>
  <c r="P408" i="1"/>
  <c r="O408" i="1"/>
  <c r="K408" i="1"/>
  <c r="J408" i="1"/>
  <c r="I408" i="1"/>
  <c r="E408" i="1"/>
  <c r="R407" i="1"/>
  <c r="Q407" i="1"/>
  <c r="P407" i="1"/>
  <c r="O407" i="1"/>
  <c r="K407" i="1"/>
  <c r="J407" i="1"/>
  <c r="I407" i="1"/>
  <c r="E407" i="1"/>
  <c r="R406" i="1"/>
  <c r="Q406" i="1"/>
  <c r="P406" i="1"/>
  <c r="O406" i="1"/>
  <c r="K406" i="1"/>
  <c r="J406" i="1"/>
  <c r="I406" i="1"/>
  <c r="E406" i="1"/>
  <c r="R405" i="1"/>
  <c r="Q405" i="1"/>
  <c r="P405" i="1"/>
  <c r="O405" i="1"/>
  <c r="K405" i="1"/>
  <c r="J405" i="1"/>
  <c r="I405" i="1"/>
  <c r="E405" i="1"/>
  <c r="R404" i="1"/>
  <c r="Q404" i="1"/>
  <c r="P404" i="1"/>
  <c r="O404" i="1"/>
  <c r="K404" i="1"/>
  <c r="J404" i="1"/>
  <c r="I404" i="1"/>
  <c r="E404" i="1"/>
  <c r="R403" i="1"/>
  <c r="Q403" i="1"/>
  <c r="P403" i="1"/>
  <c r="O403" i="1"/>
  <c r="K403" i="1"/>
  <c r="J403" i="1"/>
  <c r="I403" i="1"/>
  <c r="E403" i="1"/>
  <c r="R402" i="1"/>
  <c r="Q402" i="1"/>
  <c r="P402" i="1"/>
  <c r="O402" i="1"/>
  <c r="K402" i="1"/>
  <c r="J402" i="1"/>
  <c r="I402" i="1"/>
  <c r="E402" i="1"/>
  <c r="R401" i="1"/>
  <c r="Q401" i="1"/>
  <c r="P401" i="1"/>
  <c r="O401" i="1"/>
  <c r="K401" i="1"/>
  <c r="J401" i="1"/>
  <c r="I401" i="1"/>
  <c r="E401" i="1"/>
  <c r="R400" i="1"/>
  <c r="Q400" i="1"/>
  <c r="P400" i="1"/>
  <c r="O400" i="1"/>
  <c r="K400" i="1"/>
  <c r="J400" i="1"/>
  <c r="I400" i="1"/>
  <c r="E400" i="1"/>
  <c r="R399" i="1"/>
  <c r="Q399" i="1"/>
  <c r="P399" i="1"/>
  <c r="O399" i="1"/>
  <c r="K399" i="1"/>
  <c r="J399" i="1"/>
  <c r="I399" i="1"/>
  <c r="E399" i="1"/>
  <c r="R398" i="1"/>
  <c r="Q398" i="1"/>
  <c r="P398" i="1"/>
  <c r="O398" i="1"/>
  <c r="K398" i="1"/>
  <c r="J398" i="1"/>
  <c r="I398" i="1"/>
  <c r="E398" i="1"/>
  <c r="R397" i="1"/>
  <c r="Q397" i="1"/>
  <c r="P397" i="1"/>
  <c r="O397" i="1"/>
  <c r="K397" i="1"/>
  <c r="J397" i="1"/>
  <c r="I397" i="1"/>
  <c r="E397" i="1"/>
  <c r="R396" i="1"/>
  <c r="Q396" i="1"/>
  <c r="P396" i="1"/>
  <c r="O396" i="1"/>
  <c r="K396" i="1"/>
  <c r="J396" i="1"/>
  <c r="I396" i="1"/>
  <c r="E396" i="1"/>
  <c r="R395" i="1"/>
  <c r="Q395" i="1"/>
  <c r="P395" i="1"/>
  <c r="O395" i="1"/>
  <c r="K395" i="1"/>
  <c r="J395" i="1"/>
  <c r="I395" i="1"/>
  <c r="E395" i="1"/>
  <c r="R394" i="1"/>
  <c r="Q394" i="1"/>
  <c r="P394" i="1"/>
  <c r="O394" i="1"/>
  <c r="K394" i="1"/>
  <c r="J394" i="1"/>
  <c r="I394" i="1"/>
  <c r="E394" i="1"/>
  <c r="R393" i="1"/>
  <c r="Q393" i="1"/>
  <c r="P393" i="1"/>
  <c r="O393" i="1"/>
  <c r="K393" i="1"/>
  <c r="J393" i="1"/>
  <c r="I393" i="1"/>
  <c r="E393" i="1"/>
  <c r="R392" i="1"/>
  <c r="Q392" i="1"/>
  <c r="P392" i="1"/>
  <c r="O392" i="1"/>
  <c r="K392" i="1"/>
  <c r="J392" i="1"/>
  <c r="I392" i="1"/>
  <c r="E392" i="1"/>
  <c r="R391" i="1"/>
  <c r="Q391" i="1"/>
  <c r="P391" i="1"/>
  <c r="O391" i="1"/>
  <c r="K391" i="1"/>
  <c r="J391" i="1"/>
  <c r="I391" i="1"/>
  <c r="E391" i="1"/>
  <c r="R390" i="1"/>
  <c r="Q390" i="1"/>
  <c r="P390" i="1"/>
  <c r="O390" i="1"/>
  <c r="K390" i="1"/>
  <c r="J390" i="1"/>
  <c r="I390" i="1"/>
  <c r="E390" i="1"/>
  <c r="R389" i="1"/>
  <c r="Q389" i="1"/>
  <c r="P389" i="1"/>
  <c r="O389" i="1"/>
  <c r="K389" i="1"/>
  <c r="J389" i="1"/>
  <c r="I389" i="1"/>
  <c r="E389" i="1"/>
  <c r="R388" i="1"/>
  <c r="Q388" i="1"/>
  <c r="P388" i="1"/>
  <c r="O388" i="1"/>
  <c r="K388" i="1"/>
  <c r="J388" i="1"/>
  <c r="I388" i="1"/>
  <c r="E388" i="1"/>
  <c r="R387" i="1"/>
  <c r="Q387" i="1"/>
  <c r="P387" i="1"/>
  <c r="O387" i="1"/>
  <c r="K387" i="1"/>
  <c r="J387" i="1"/>
  <c r="I387" i="1"/>
  <c r="E387" i="1"/>
  <c r="R386" i="1"/>
  <c r="Q386" i="1"/>
  <c r="P386" i="1"/>
  <c r="O386" i="1"/>
  <c r="K386" i="1"/>
  <c r="J386" i="1"/>
  <c r="I386" i="1"/>
  <c r="E386" i="1"/>
  <c r="R385" i="1"/>
  <c r="Q385" i="1"/>
  <c r="P385" i="1"/>
  <c r="O385" i="1"/>
  <c r="K385" i="1"/>
  <c r="J385" i="1"/>
  <c r="I385" i="1"/>
  <c r="E385" i="1"/>
  <c r="R384" i="1"/>
  <c r="Q384" i="1"/>
  <c r="P384" i="1"/>
  <c r="O384" i="1"/>
  <c r="K384" i="1"/>
  <c r="J384" i="1"/>
  <c r="I384" i="1"/>
  <c r="E384" i="1"/>
  <c r="R383" i="1"/>
  <c r="Q383" i="1"/>
  <c r="P383" i="1"/>
  <c r="O383" i="1"/>
  <c r="K383" i="1"/>
  <c r="J383" i="1"/>
  <c r="I383" i="1"/>
  <c r="E383" i="1"/>
  <c r="R382" i="1"/>
  <c r="Q382" i="1"/>
  <c r="P382" i="1"/>
  <c r="O382" i="1"/>
  <c r="K382" i="1"/>
  <c r="J382" i="1"/>
  <c r="I382" i="1"/>
  <c r="E382" i="1"/>
  <c r="R381" i="1"/>
  <c r="Q381" i="1"/>
  <c r="P381" i="1"/>
  <c r="O381" i="1"/>
  <c r="K381" i="1"/>
  <c r="J381" i="1"/>
  <c r="I381" i="1"/>
  <c r="E381" i="1"/>
  <c r="R380" i="1"/>
  <c r="Q380" i="1"/>
  <c r="P380" i="1"/>
  <c r="O380" i="1"/>
  <c r="K380" i="1"/>
  <c r="J380" i="1"/>
  <c r="I380" i="1"/>
  <c r="E380" i="1"/>
  <c r="R379" i="1"/>
  <c r="Q379" i="1"/>
  <c r="P379" i="1"/>
  <c r="O379" i="1"/>
  <c r="K379" i="1"/>
  <c r="J379" i="1"/>
  <c r="I379" i="1"/>
  <c r="E379" i="1"/>
  <c r="R378" i="1"/>
  <c r="Q378" i="1"/>
  <c r="P378" i="1"/>
  <c r="O378" i="1"/>
  <c r="K378" i="1"/>
  <c r="J378" i="1"/>
  <c r="I378" i="1"/>
  <c r="E378" i="1"/>
  <c r="R377" i="1"/>
  <c r="Q377" i="1"/>
  <c r="P377" i="1"/>
  <c r="O377" i="1"/>
  <c r="K377" i="1"/>
  <c r="J377" i="1"/>
  <c r="I377" i="1"/>
  <c r="E377" i="1"/>
  <c r="R376" i="1"/>
  <c r="Q376" i="1"/>
  <c r="P376" i="1"/>
  <c r="O376" i="1"/>
  <c r="K376" i="1"/>
  <c r="J376" i="1"/>
  <c r="I376" i="1"/>
  <c r="E376" i="1"/>
  <c r="R375" i="1"/>
  <c r="Q375" i="1"/>
  <c r="P375" i="1"/>
  <c r="O375" i="1"/>
  <c r="K375" i="1"/>
  <c r="J375" i="1"/>
  <c r="I375" i="1"/>
  <c r="E375" i="1"/>
  <c r="R374" i="1"/>
  <c r="Q374" i="1"/>
  <c r="P374" i="1"/>
  <c r="O374" i="1"/>
  <c r="K374" i="1"/>
  <c r="J374" i="1"/>
  <c r="I374" i="1"/>
  <c r="E374" i="1"/>
  <c r="R373" i="1"/>
  <c r="Q373" i="1"/>
  <c r="P373" i="1"/>
  <c r="O373" i="1"/>
  <c r="K373" i="1"/>
  <c r="J373" i="1"/>
  <c r="I373" i="1"/>
  <c r="E373" i="1"/>
  <c r="R372" i="1"/>
  <c r="Q372" i="1"/>
  <c r="P372" i="1"/>
  <c r="O372" i="1"/>
  <c r="K372" i="1"/>
  <c r="J372" i="1"/>
  <c r="I372" i="1"/>
  <c r="E372" i="1"/>
  <c r="R371" i="1"/>
  <c r="Q371" i="1"/>
  <c r="P371" i="1"/>
  <c r="O371" i="1"/>
  <c r="K371" i="1"/>
  <c r="J371" i="1"/>
  <c r="I371" i="1"/>
  <c r="E371" i="1"/>
  <c r="R370" i="1"/>
  <c r="Q370" i="1"/>
  <c r="P370" i="1"/>
  <c r="O370" i="1"/>
  <c r="K370" i="1"/>
  <c r="J370" i="1"/>
  <c r="I370" i="1"/>
  <c r="E370" i="1"/>
  <c r="R369" i="1"/>
  <c r="Q369" i="1"/>
  <c r="P369" i="1"/>
  <c r="O369" i="1"/>
  <c r="K369" i="1"/>
  <c r="J369" i="1"/>
  <c r="I369" i="1"/>
  <c r="E369" i="1"/>
  <c r="R368" i="1"/>
  <c r="Q368" i="1"/>
  <c r="P368" i="1"/>
  <c r="O368" i="1"/>
  <c r="K368" i="1"/>
  <c r="J368" i="1"/>
  <c r="I368" i="1"/>
  <c r="E368" i="1"/>
  <c r="R367" i="1"/>
  <c r="Q367" i="1"/>
  <c r="P367" i="1"/>
  <c r="O367" i="1"/>
  <c r="K367" i="1"/>
  <c r="J367" i="1"/>
  <c r="I367" i="1"/>
  <c r="E367" i="1"/>
  <c r="R366" i="1"/>
  <c r="Q366" i="1"/>
  <c r="P366" i="1"/>
  <c r="O366" i="1"/>
  <c r="K366" i="1"/>
  <c r="J366" i="1"/>
  <c r="I366" i="1"/>
  <c r="E366" i="1"/>
  <c r="R365" i="1"/>
  <c r="Q365" i="1"/>
  <c r="P365" i="1"/>
  <c r="O365" i="1"/>
  <c r="K365" i="1"/>
  <c r="J365" i="1"/>
  <c r="I365" i="1"/>
  <c r="E365" i="1"/>
  <c r="R364" i="1"/>
  <c r="Q364" i="1"/>
  <c r="P364" i="1"/>
  <c r="O364" i="1"/>
  <c r="K364" i="1"/>
  <c r="J364" i="1"/>
  <c r="I364" i="1"/>
  <c r="E364" i="1"/>
  <c r="R363" i="1"/>
  <c r="Q363" i="1"/>
  <c r="P363" i="1"/>
  <c r="O363" i="1"/>
  <c r="K363" i="1"/>
  <c r="J363" i="1"/>
  <c r="I363" i="1"/>
  <c r="E363" i="1"/>
  <c r="R362" i="1"/>
  <c r="Q362" i="1"/>
  <c r="P362" i="1"/>
  <c r="O362" i="1"/>
  <c r="K362" i="1"/>
  <c r="J362" i="1"/>
  <c r="I362" i="1"/>
  <c r="E362" i="1"/>
  <c r="R361" i="1"/>
  <c r="Q361" i="1"/>
  <c r="P361" i="1"/>
  <c r="O361" i="1"/>
  <c r="K361" i="1"/>
  <c r="J361" i="1"/>
  <c r="I361" i="1"/>
  <c r="E361" i="1"/>
  <c r="R360" i="1"/>
  <c r="Q360" i="1"/>
  <c r="P360" i="1"/>
  <c r="O360" i="1"/>
  <c r="K360" i="1"/>
  <c r="J360" i="1"/>
  <c r="I360" i="1"/>
  <c r="E360" i="1"/>
  <c r="R359" i="1"/>
  <c r="Q359" i="1"/>
  <c r="P359" i="1"/>
  <c r="O359" i="1"/>
  <c r="K359" i="1"/>
  <c r="J359" i="1"/>
  <c r="I359" i="1"/>
  <c r="E359" i="1"/>
  <c r="R358" i="1"/>
  <c r="Q358" i="1"/>
  <c r="P358" i="1"/>
  <c r="O358" i="1"/>
  <c r="K358" i="1"/>
  <c r="J358" i="1"/>
  <c r="I358" i="1"/>
  <c r="E358" i="1"/>
  <c r="R357" i="1"/>
  <c r="Q357" i="1"/>
  <c r="P357" i="1"/>
  <c r="O357" i="1"/>
  <c r="K357" i="1"/>
  <c r="J357" i="1"/>
  <c r="I357" i="1"/>
  <c r="E357" i="1"/>
  <c r="R356" i="1"/>
  <c r="Q356" i="1"/>
  <c r="P356" i="1"/>
  <c r="O356" i="1"/>
  <c r="K356" i="1"/>
  <c r="J356" i="1"/>
  <c r="I356" i="1"/>
  <c r="E356" i="1"/>
  <c r="R355" i="1"/>
  <c r="Q355" i="1"/>
  <c r="P355" i="1"/>
  <c r="O355" i="1"/>
  <c r="K355" i="1"/>
  <c r="J355" i="1"/>
  <c r="I355" i="1"/>
  <c r="E355" i="1"/>
  <c r="R354" i="1"/>
  <c r="Q354" i="1"/>
  <c r="P354" i="1"/>
  <c r="O354" i="1"/>
  <c r="K354" i="1"/>
  <c r="J354" i="1"/>
  <c r="I354" i="1"/>
  <c r="E354" i="1"/>
  <c r="R353" i="1"/>
  <c r="Q353" i="1"/>
  <c r="P353" i="1"/>
  <c r="O353" i="1"/>
  <c r="K353" i="1"/>
  <c r="J353" i="1"/>
  <c r="I353" i="1"/>
  <c r="E353" i="1"/>
  <c r="R352" i="1"/>
  <c r="Q352" i="1"/>
  <c r="P352" i="1"/>
  <c r="O352" i="1"/>
  <c r="K352" i="1"/>
  <c r="J352" i="1"/>
  <c r="I352" i="1"/>
  <c r="E352" i="1"/>
  <c r="R351" i="1"/>
  <c r="Q351" i="1"/>
  <c r="P351" i="1"/>
  <c r="O351" i="1"/>
  <c r="K351" i="1"/>
  <c r="J351" i="1"/>
  <c r="I351" i="1"/>
  <c r="E351" i="1"/>
  <c r="R350" i="1"/>
  <c r="Q350" i="1"/>
  <c r="P350" i="1"/>
  <c r="O350" i="1"/>
  <c r="K350" i="1"/>
  <c r="J350" i="1"/>
  <c r="I350" i="1"/>
  <c r="E350" i="1"/>
  <c r="R349" i="1"/>
  <c r="Q349" i="1"/>
  <c r="P349" i="1"/>
  <c r="O349" i="1"/>
  <c r="K349" i="1"/>
  <c r="J349" i="1"/>
  <c r="I349" i="1"/>
  <c r="E349" i="1"/>
  <c r="R348" i="1"/>
  <c r="Q348" i="1"/>
  <c r="P348" i="1"/>
  <c r="O348" i="1"/>
  <c r="K348" i="1"/>
  <c r="J348" i="1"/>
  <c r="I348" i="1"/>
  <c r="E348" i="1"/>
  <c r="R347" i="1"/>
  <c r="Q347" i="1"/>
  <c r="P347" i="1"/>
  <c r="O347" i="1"/>
  <c r="K347" i="1"/>
  <c r="J347" i="1"/>
  <c r="I347" i="1"/>
  <c r="E347" i="1"/>
  <c r="R346" i="1"/>
  <c r="Q346" i="1"/>
  <c r="P346" i="1"/>
  <c r="O346" i="1"/>
  <c r="K346" i="1"/>
  <c r="J346" i="1"/>
  <c r="I346" i="1"/>
  <c r="E346" i="1"/>
  <c r="R345" i="1"/>
  <c r="Q345" i="1"/>
  <c r="P345" i="1"/>
  <c r="O345" i="1"/>
  <c r="K345" i="1"/>
  <c r="J345" i="1"/>
  <c r="I345" i="1"/>
  <c r="E345" i="1"/>
  <c r="R344" i="1"/>
  <c r="Q344" i="1"/>
  <c r="P344" i="1"/>
  <c r="O344" i="1"/>
  <c r="K344" i="1"/>
  <c r="J344" i="1"/>
  <c r="I344" i="1"/>
  <c r="E344" i="1"/>
  <c r="R343" i="1"/>
  <c r="Q343" i="1"/>
  <c r="P343" i="1"/>
  <c r="O343" i="1"/>
  <c r="K343" i="1"/>
  <c r="J343" i="1"/>
  <c r="I343" i="1"/>
  <c r="E343" i="1"/>
  <c r="R342" i="1"/>
  <c r="Q342" i="1"/>
  <c r="P342" i="1"/>
  <c r="O342" i="1"/>
  <c r="K342" i="1"/>
  <c r="J342" i="1"/>
  <c r="I342" i="1"/>
  <c r="E342" i="1"/>
  <c r="R341" i="1"/>
  <c r="Q341" i="1"/>
  <c r="P341" i="1"/>
  <c r="O341" i="1"/>
  <c r="K341" i="1"/>
  <c r="J341" i="1"/>
  <c r="I341" i="1"/>
  <c r="E341" i="1"/>
  <c r="R340" i="1"/>
  <c r="Q340" i="1"/>
  <c r="P340" i="1"/>
  <c r="O340" i="1"/>
  <c r="K340" i="1"/>
  <c r="J340" i="1"/>
  <c r="I340" i="1"/>
  <c r="E340" i="1"/>
  <c r="R339" i="1"/>
  <c r="Q339" i="1"/>
  <c r="P339" i="1"/>
  <c r="O339" i="1"/>
  <c r="K339" i="1"/>
  <c r="J339" i="1"/>
  <c r="I339" i="1"/>
  <c r="E339" i="1"/>
  <c r="R338" i="1"/>
  <c r="Q338" i="1"/>
  <c r="P338" i="1"/>
  <c r="O338" i="1"/>
  <c r="K338" i="1"/>
  <c r="J338" i="1"/>
  <c r="I338" i="1"/>
  <c r="E338" i="1"/>
  <c r="R337" i="1"/>
  <c r="Q337" i="1"/>
  <c r="P337" i="1"/>
  <c r="O337" i="1"/>
  <c r="K337" i="1"/>
  <c r="J337" i="1"/>
  <c r="I337" i="1"/>
  <c r="E337" i="1"/>
  <c r="R336" i="1"/>
  <c r="Q336" i="1"/>
  <c r="P336" i="1"/>
  <c r="O336" i="1"/>
  <c r="K336" i="1"/>
  <c r="J336" i="1"/>
  <c r="I336" i="1"/>
  <c r="E336" i="1"/>
  <c r="R335" i="1"/>
  <c r="Q335" i="1"/>
  <c r="P335" i="1"/>
  <c r="O335" i="1"/>
  <c r="K335" i="1"/>
  <c r="J335" i="1"/>
  <c r="I335" i="1"/>
  <c r="E335" i="1"/>
  <c r="R334" i="1"/>
  <c r="Q334" i="1"/>
  <c r="P334" i="1"/>
  <c r="O334" i="1"/>
  <c r="K334" i="1"/>
  <c r="J334" i="1"/>
  <c r="I334" i="1"/>
  <c r="E334" i="1"/>
  <c r="R333" i="1"/>
  <c r="Q333" i="1"/>
  <c r="P333" i="1"/>
  <c r="O333" i="1"/>
  <c r="K333" i="1"/>
  <c r="J333" i="1"/>
  <c r="I333" i="1"/>
  <c r="E333" i="1"/>
  <c r="R332" i="1"/>
  <c r="Q332" i="1"/>
  <c r="P332" i="1"/>
  <c r="O332" i="1"/>
  <c r="K332" i="1"/>
  <c r="J332" i="1"/>
  <c r="I332" i="1"/>
  <c r="E332" i="1"/>
  <c r="R331" i="1"/>
  <c r="Q331" i="1"/>
  <c r="P331" i="1"/>
  <c r="O331" i="1"/>
  <c r="K331" i="1"/>
  <c r="J331" i="1"/>
  <c r="I331" i="1"/>
  <c r="E331" i="1"/>
  <c r="R330" i="1"/>
  <c r="Q330" i="1"/>
  <c r="P330" i="1"/>
  <c r="O330" i="1"/>
  <c r="K330" i="1"/>
  <c r="J330" i="1"/>
  <c r="I330" i="1"/>
  <c r="E330" i="1"/>
  <c r="R329" i="1"/>
  <c r="Q329" i="1"/>
  <c r="P329" i="1"/>
  <c r="O329" i="1"/>
  <c r="K329" i="1"/>
  <c r="J329" i="1"/>
  <c r="I329" i="1"/>
  <c r="E329" i="1"/>
  <c r="R328" i="1"/>
  <c r="Q328" i="1"/>
  <c r="P328" i="1"/>
  <c r="O328" i="1"/>
  <c r="K328" i="1"/>
  <c r="J328" i="1"/>
  <c r="I328" i="1"/>
  <c r="E328" i="1"/>
  <c r="R327" i="1"/>
  <c r="Q327" i="1"/>
  <c r="P327" i="1"/>
  <c r="O327" i="1"/>
  <c r="K327" i="1"/>
  <c r="J327" i="1"/>
  <c r="I327" i="1"/>
  <c r="E327" i="1"/>
  <c r="R326" i="1"/>
  <c r="Q326" i="1"/>
  <c r="P326" i="1"/>
  <c r="O326" i="1"/>
  <c r="K326" i="1"/>
  <c r="J326" i="1"/>
  <c r="I326" i="1"/>
  <c r="E326" i="1"/>
  <c r="R325" i="1"/>
  <c r="Q325" i="1"/>
  <c r="P325" i="1"/>
  <c r="O325" i="1"/>
  <c r="K325" i="1"/>
  <c r="J325" i="1"/>
  <c r="I325" i="1"/>
  <c r="E325" i="1"/>
  <c r="R324" i="1"/>
  <c r="Q324" i="1"/>
  <c r="P324" i="1"/>
  <c r="O324" i="1"/>
  <c r="K324" i="1"/>
  <c r="J324" i="1"/>
  <c r="I324" i="1"/>
  <c r="E324" i="1"/>
  <c r="R323" i="1"/>
  <c r="Q323" i="1"/>
  <c r="P323" i="1"/>
  <c r="O323" i="1"/>
  <c r="K323" i="1"/>
  <c r="J323" i="1"/>
  <c r="I323" i="1"/>
  <c r="E323" i="1"/>
  <c r="R322" i="1"/>
  <c r="Q322" i="1"/>
  <c r="P322" i="1"/>
  <c r="O322" i="1"/>
  <c r="K322" i="1"/>
  <c r="J322" i="1"/>
  <c r="I322" i="1"/>
  <c r="E322" i="1"/>
  <c r="R321" i="1"/>
  <c r="Q321" i="1"/>
  <c r="P321" i="1"/>
  <c r="O321" i="1"/>
  <c r="K321" i="1"/>
  <c r="J321" i="1"/>
  <c r="I321" i="1"/>
  <c r="E321" i="1"/>
  <c r="R320" i="1"/>
  <c r="Q320" i="1"/>
  <c r="P320" i="1"/>
  <c r="O320" i="1"/>
  <c r="K320" i="1"/>
  <c r="J320" i="1"/>
  <c r="I320" i="1"/>
  <c r="E320" i="1"/>
  <c r="R319" i="1"/>
  <c r="Q319" i="1"/>
  <c r="P319" i="1"/>
  <c r="O319" i="1"/>
  <c r="K319" i="1"/>
  <c r="J319" i="1"/>
  <c r="I319" i="1"/>
  <c r="E319" i="1"/>
  <c r="R318" i="1"/>
  <c r="Q318" i="1"/>
  <c r="P318" i="1"/>
  <c r="O318" i="1"/>
  <c r="K318" i="1"/>
  <c r="J318" i="1"/>
  <c r="I318" i="1"/>
  <c r="E318" i="1"/>
  <c r="R317" i="1"/>
  <c r="Q317" i="1"/>
  <c r="P317" i="1"/>
  <c r="O317" i="1"/>
  <c r="K317" i="1"/>
  <c r="J317" i="1"/>
  <c r="I317" i="1"/>
  <c r="E317" i="1"/>
  <c r="R316" i="1"/>
  <c r="Q316" i="1"/>
  <c r="P316" i="1"/>
  <c r="O316" i="1"/>
  <c r="K316" i="1"/>
  <c r="J316" i="1"/>
  <c r="I316" i="1"/>
  <c r="E316" i="1"/>
  <c r="R315" i="1"/>
  <c r="Q315" i="1"/>
  <c r="P315" i="1"/>
  <c r="O315" i="1"/>
  <c r="K315" i="1"/>
  <c r="J315" i="1"/>
  <c r="I315" i="1"/>
  <c r="E315" i="1"/>
  <c r="R314" i="1"/>
  <c r="Q314" i="1"/>
  <c r="P314" i="1"/>
  <c r="O314" i="1"/>
  <c r="K314" i="1"/>
  <c r="J314" i="1"/>
  <c r="I314" i="1"/>
  <c r="E314" i="1"/>
  <c r="R313" i="1"/>
  <c r="Q313" i="1"/>
  <c r="P313" i="1"/>
  <c r="O313" i="1"/>
  <c r="K313" i="1"/>
  <c r="J313" i="1"/>
  <c r="I313" i="1"/>
  <c r="E313" i="1"/>
  <c r="R312" i="1"/>
  <c r="Q312" i="1"/>
  <c r="P312" i="1"/>
  <c r="O312" i="1"/>
  <c r="K312" i="1"/>
  <c r="J312" i="1"/>
  <c r="I312" i="1"/>
  <c r="E312" i="1"/>
  <c r="R311" i="1"/>
  <c r="Q311" i="1"/>
  <c r="P311" i="1"/>
  <c r="O311" i="1"/>
  <c r="K311" i="1"/>
  <c r="J311" i="1"/>
  <c r="I311" i="1"/>
  <c r="E311" i="1"/>
  <c r="R310" i="1"/>
  <c r="Q310" i="1"/>
  <c r="P310" i="1"/>
  <c r="O310" i="1"/>
  <c r="K310" i="1"/>
  <c r="J310" i="1"/>
  <c r="I310" i="1"/>
  <c r="E310" i="1"/>
  <c r="R309" i="1"/>
  <c r="Q309" i="1"/>
  <c r="P309" i="1"/>
  <c r="O309" i="1"/>
  <c r="K309" i="1"/>
  <c r="J309" i="1"/>
  <c r="I309" i="1"/>
  <c r="E309" i="1"/>
  <c r="R308" i="1"/>
  <c r="Q308" i="1"/>
  <c r="P308" i="1"/>
  <c r="O308" i="1"/>
  <c r="K308" i="1"/>
  <c r="J308" i="1"/>
  <c r="I308" i="1"/>
  <c r="E308" i="1"/>
  <c r="R307" i="1"/>
  <c r="Q307" i="1"/>
  <c r="P307" i="1"/>
  <c r="O307" i="1"/>
  <c r="K307" i="1"/>
  <c r="J307" i="1"/>
  <c r="I307" i="1"/>
  <c r="E307" i="1"/>
  <c r="R306" i="1"/>
  <c r="Q306" i="1"/>
  <c r="P306" i="1"/>
  <c r="O306" i="1"/>
  <c r="K306" i="1"/>
  <c r="J306" i="1"/>
  <c r="I306" i="1"/>
  <c r="E306" i="1"/>
  <c r="R305" i="1"/>
  <c r="Q305" i="1"/>
  <c r="P305" i="1"/>
  <c r="O305" i="1"/>
  <c r="K305" i="1"/>
  <c r="J305" i="1"/>
  <c r="I305" i="1"/>
  <c r="E305" i="1"/>
  <c r="R304" i="1"/>
  <c r="Q304" i="1"/>
  <c r="P304" i="1"/>
  <c r="O304" i="1"/>
  <c r="K304" i="1"/>
  <c r="J304" i="1"/>
  <c r="I304" i="1"/>
  <c r="E304" i="1"/>
  <c r="R303" i="1"/>
  <c r="Q303" i="1"/>
  <c r="P303" i="1"/>
  <c r="O303" i="1"/>
  <c r="K303" i="1"/>
  <c r="J303" i="1"/>
  <c r="I303" i="1"/>
  <c r="E303" i="1"/>
  <c r="R302" i="1"/>
  <c r="Q302" i="1"/>
  <c r="P302" i="1"/>
  <c r="O302" i="1"/>
  <c r="K302" i="1"/>
  <c r="J302" i="1"/>
  <c r="I302" i="1"/>
  <c r="E302" i="1"/>
  <c r="R301" i="1"/>
  <c r="Q301" i="1"/>
  <c r="P301" i="1"/>
  <c r="O301" i="1"/>
  <c r="K301" i="1"/>
  <c r="J301" i="1"/>
  <c r="I301" i="1"/>
  <c r="E301" i="1"/>
  <c r="R300" i="1"/>
  <c r="Q300" i="1"/>
  <c r="P300" i="1"/>
  <c r="O300" i="1"/>
  <c r="K300" i="1"/>
  <c r="J300" i="1"/>
  <c r="I300" i="1"/>
  <c r="E300" i="1"/>
  <c r="R299" i="1"/>
  <c r="Q299" i="1"/>
  <c r="P299" i="1"/>
  <c r="O299" i="1"/>
  <c r="K299" i="1"/>
  <c r="J299" i="1"/>
  <c r="I299" i="1"/>
  <c r="E299" i="1"/>
  <c r="R298" i="1"/>
  <c r="Q298" i="1"/>
  <c r="P298" i="1"/>
  <c r="O298" i="1"/>
  <c r="K298" i="1"/>
  <c r="J298" i="1"/>
  <c r="I298" i="1"/>
  <c r="E298" i="1"/>
  <c r="R297" i="1"/>
  <c r="Q297" i="1"/>
  <c r="P297" i="1"/>
  <c r="O297" i="1"/>
  <c r="K297" i="1"/>
  <c r="J297" i="1"/>
  <c r="I297" i="1"/>
  <c r="E297" i="1"/>
  <c r="R296" i="1"/>
  <c r="Q296" i="1"/>
  <c r="P296" i="1"/>
  <c r="O296" i="1"/>
  <c r="K296" i="1"/>
  <c r="J296" i="1"/>
  <c r="I296" i="1"/>
  <c r="E296" i="1"/>
  <c r="R295" i="1"/>
  <c r="Q295" i="1"/>
  <c r="P295" i="1"/>
  <c r="O295" i="1"/>
  <c r="K295" i="1"/>
  <c r="J295" i="1"/>
  <c r="I295" i="1"/>
  <c r="E295" i="1"/>
  <c r="R294" i="1"/>
  <c r="Q294" i="1"/>
  <c r="P294" i="1"/>
  <c r="O294" i="1"/>
  <c r="K294" i="1"/>
  <c r="J294" i="1"/>
  <c r="I294" i="1"/>
  <c r="E294" i="1"/>
  <c r="R293" i="1"/>
  <c r="Q293" i="1"/>
  <c r="P293" i="1"/>
  <c r="O293" i="1"/>
  <c r="K293" i="1"/>
  <c r="J293" i="1"/>
  <c r="I293" i="1"/>
  <c r="E293" i="1"/>
  <c r="R292" i="1"/>
  <c r="Q292" i="1"/>
  <c r="P292" i="1"/>
  <c r="O292" i="1"/>
  <c r="K292" i="1"/>
  <c r="J292" i="1"/>
  <c r="I292" i="1"/>
  <c r="E292" i="1"/>
  <c r="R291" i="1"/>
  <c r="Q291" i="1"/>
  <c r="P291" i="1"/>
  <c r="O291" i="1"/>
  <c r="K291" i="1"/>
  <c r="J291" i="1"/>
  <c r="I291" i="1"/>
  <c r="E291" i="1"/>
  <c r="R290" i="1"/>
  <c r="Q290" i="1"/>
  <c r="P290" i="1"/>
  <c r="O290" i="1"/>
  <c r="K290" i="1"/>
  <c r="J290" i="1"/>
  <c r="I290" i="1"/>
  <c r="E290" i="1"/>
  <c r="R289" i="1"/>
  <c r="Q289" i="1"/>
  <c r="P289" i="1"/>
  <c r="O289" i="1"/>
  <c r="K289" i="1"/>
  <c r="J289" i="1"/>
  <c r="I289" i="1"/>
  <c r="E289" i="1"/>
  <c r="R288" i="1"/>
  <c r="Q288" i="1"/>
  <c r="P288" i="1"/>
  <c r="O288" i="1"/>
  <c r="K288" i="1"/>
  <c r="J288" i="1"/>
  <c r="I288" i="1"/>
  <c r="E288" i="1"/>
  <c r="R287" i="1"/>
  <c r="Q287" i="1"/>
  <c r="P287" i="1"/>
  <c r="O287" i="1"/>
  <c r="K287" i="1"/>
  <c r="J287" i="1"/>
  <c r="I287" i="1"/>
  <c r="E287" i="1"/>
  <c r="R286" i="1"/>
  <c r="Q286" i="1"/>
  <c r="P286" i="1"/>
  <c r="O286" i="1"/>
  <c r="K286" i="1"/>
  <c r="J286" i="1"/>
  <c r="I286" i="1"/>
  <c r="E286" i="1"/>
  <c r="R285" i="1"/>
  <c r="Q285" i="1"/>
  <c r="P285" i="1"/>
  <c r="O285" i="1"/>
  <c r="K285" i="1"/>
  <c r="J285" i="1"/>
  <c r="I285" i="1"/>
  <c r="E285" i="1"/>
  <c r="R284" i="1"/>
  <c r="Q284" i="1"/>
  <c r="P284" i="1"/>
  <c r="O284" i="1"/>
  <c r="K284" i="1"/>
  <c r="J284" i="1"/>
  <c r="I284" i="1"/>
  <c r="E284" i="1"/>
  <c r="R283" i="1"/>
  <c r="Q283" i="1"/>
  <c r="P283" i="1"/>
  <c r="O283" i="1"/>
  <c r="K283" i="1"/>
  <c r="J283" i="1"/>
  <c r="I283" i="1"/>
  <c r="E283" i="1"/>
  <c r="R282" i="1"/>
  <c r="Q282" i="1"/>
  <c r="P282" i="1"/>
  <c r="O282" i="1"/>
  <c r="K282" i="1"/>
  <c r="J282" i="1"/>
  <c r="I282" i="1"/>
  <c r="E282" i="1"/>
  <c r="R281" i="1"/>
  <c r="Q281" i="1"/>
  <c r="P281" i="1"/>
  <c r="O281" i="1"/>
  <c r="K281" i="1"/>
  <c r="J281" i="1"/>
  <c r="I281" i="1"/>
  <c r="E281" i="1"/>
  <c r="R280" i="1"/>
  <c r="Q280" i="1"/>
  <c r="P280" i="1"/>
  <c r="O280" i="1"/>
  <c r="K280" i="1"/>
  <c r="J280" i="1"/>
  <c r="I280" i="1"/>
  <c r="E280" i="1"/>
  <c r="R279" i="1"/>
  <c r="Q279" i="1"/>
  <c r="P279" i="1"/>
  <c r="O279" i="1"/>
  <c r="K279" i="1"/>
  <c r="J279" i="1"/>
  <c r="I279" i="1"/>
  <c r="E279" i="1"/>
  <c r="R278" i="1"/>
  <c r="Q278" i="1"/>
  <c r="P278" i="1"/>
  <c r="O278" i="1"/>
  <c r="K278" i="1"/>
  <c r="J278" i="1"/>
  <c r="I278" i="1"/>
  <c r="E278" i="1"/>
  <c r="R277" i="1"/>
  <c r="Q277" i="1"/>
  <c r="P277" i="1"/>
  <c r="O277" i="1"/>
  <c r="K277" i="1"/>
  <c r="J277" i="1"/>
  <c r="I277" i="1"/>
  <c r="E277" i="1"/>
  <c r="R276" i="1"/>
  <c r="Q276" i="1"/>
  <c r="P276" i="1"/>
  <c r="O276" i="1"/>
  <c r="K276" i="1"/>
  <c r="J276" i="1"/>
  <c r="I276" i="1"/>
  <c r="E276" i="1"/>
  <c r="R275" i="1"/>
  <c r="Q275" i="1"/>
  <c r="P275" i="1"/>
  <c r="O275" i="1"/>
  <c r="K275" i="1"/>
  <c r="J275" i="1"/>
  <c r="I275" i="1"/>
  <c r="E275" i="1"/>
  <c r="R274" i="1"/>
  <c r="Q274" i="1"/>
  <c r="P274" i="1"/>
  <c r="O274" i="1"/>
  <c r="K274" i="1"/>
  <c r="J274" i="1"/>
  <c r="I274" i="1"/>
  <c r="E274" i="1"/>
  <c r="R273" i="1"/>
  <c r="Q273" i="1"/>
  <c r="P273" i="1"/>
  <c r="O273" i="1"/>
  <c r="K273" i="1"/>
  <c r="J273" i="1"/>
  <c r="I273" i="1"/>
  <c r="E273" i="1"/>
  <c r="R272" i="1"/>
  <c r="Q272" i="1"/>
  <c r="P272" i="1"/>
  <c r="O272" i="1"/>
  <c r="K272" i="1"/>
  <c r="J272" i="1"/>
  <c r="I272" i="1"/>
  <c r="E272" i="1"/>
  <c r="R271" i="1"/>
  <c r="Q271" i="1"/>
  <c r="P271" i="1"/>
  <c r="O271" i="1"/>
  <c r="K271" i="1"/>
  <c r="J271" i="1"/>
  <c r="I271" i="1"/>
  <c r="E271" i="1"/>
  <c r="R270" i="1"/>
  <c r="Q270" i="1"/>
  <c r="P270" i="1"/>
  <c r="O270" i="1"/>
  <c r="K270" i="1"/>
  <c r="J270" i="1"/>
  <c r="I270" i="1"/>
  <c r="E270" i="1"/>
  <c r="R269" i="1"/>
  <c r="Q269" i="1"/>
  <c r="P269" i="1"/>
  <c r="O269" i="1"/>
  <c r="K269" i="1"/>
  <c r="J269" i="1"/>
  <c r="I269" i="1"/>
  <c r="E269" i="1"/>
  <c r="R268" i="1"/>
  <c r="Q268" i="1"/>
  <c r="P268" i="1"/>
  <c r="O268" i="1"/>
  <c r="K268" i="1"/>
  <c r="J268" i="1"/>
  <c r="I268" i="1"/>
  <c r="E268" i="1"/>
  <c r="R267" i="1"/>
  <c r="Q267" i="1"/>
  <c r="P267" i="1"/>
  <c r="O267" i="1"/>
  <c r="K267" i="1"/>
  <c r="J267" i="1"/>
  <c r="I267" i="1"/>
  <c r="E267" i="1"/>
  <c r="R266" i="1"/>
  <c r="Q266" i="1"/>
  <c r="P266" i="1"/>
  <c r="O266" i="1"/>
  <c r="K266" i="1"/>
  <c r="J266" i="1"/>
  <c r="I266" i="1"/>
  <c r="E266" i="1"/>
  <c r="R265" i="1"/>
  <c r="Q265" i="1"/>
  <c r="P265" i="1"/>
  <c r="O265" i="1"/>
  <c r="K265" i="1"/>
  <c r="J265" i="1"/>
  <c r="I265" i="1"/>
  <c r="E265" i="1"/>
  <c r="R264" i="1"/>
  <c r="Q264" i="1"/>
  <c r="P264" i="1"/>
  <c r="O264" i="1"/>
  <c r="K264" i="1"/>
  <c r="J264" i="1"/>
  <c r="I264" i="1"/>
  <c r="E264" i="1"/>
  <c r="R263" i="1"/>
  <c r="Q263" i="1"/>
  <c r="P263" i="1"/>
  <c r="O263" i="1"/>
  <c r="K263" i="1"/>
  <c r="J263" i="1"/>
  <c r="I263" i="1"/>
  <c r="E263" i="1"/>
  <c r="R262" i="1"/>
  <c r="Q262" i="1"/>
  <c r="P262" i="1"/>
  <c r="O262" i="1"/>
  <c r="K262" i="1"/>
  <c r="J262" i="1"/>
  <c r="I262" i="1"/>
  <c r="E262" i="1"/>
  <c r="R261" i="1"/>
  <c r="Q261" i="1"/>
  <c r="P261" i="1"/>
  <c r="O261" i="1"/>
  <c r="K261" i="1"/>
  <c r="J261" i="1"/>
  <c r="I261" i="1"/>
  <c r="E261" i="1"/>
  <c r="R260" i="1"/>
  <c r="Q260" i="1"/>
  <c r="P260" i="1"/>
  <c r="O260" i="1"/>
  <c r="K260" i="1"/>
  <c r="J260" i="1"/>
  <c r="I260" i="1"/>
  <c r="E260" i="1"/>
  <c r="R259" i="1"/>
  <c r="Q259" i="1"/>
  <c r="P259" i="1"/>
  <c r="O259" i="1"/>
  <c r="K259" i="1"/>
  <c r="J259" i="1"/>
  <c r="I259" i="1"/>
  <c r="E259" i="1"/>
  <c r="R258" i="1"/>
  <c r="Q258" i="1"/>
  <c r="P258" i="1"/>
  <c r="O258" i="1"/>
  <c r="K258" i="1"/>
  <c r="J258" i="1"/>
  <c r="I258" i="1"/>
  <c r="E258" i="1"/>
  <c r="R257" i="1"/>
  <c r="Q257" i="1"/>
  <c r="P257" i="1"/>
  <c r="O257" i="1"/>
  <c r="K257" i="1"/>
  <c r="J257" i="1"/>
  <c r="I257" i="1"/>
  <c r="E257" i="1"/>
  <c r="R256" i="1"/>
  <c r="Q256" i="1"/>
  <c r="P256" i="1"/>
  <c r="O256" i="1"/>
  <c r="K256" i="1"/>
  <c r="J256" i="1"/>
  <c r="I256" i="1"/>
  <c r="E256" i="1"/>
  <c r="R255" i="1"/>
  <c r="Q255" i="1"/>
  <c r="P255" i="1"/>
  <c r="O255" i="1"/>
  <c r="K255" i="1"/>
  <c r="J255" i="1"/>
  <c r="I255" i="1"/>
  <c r="E255" i="1"/>
  <c r="R254" i="1"/>
  <c r="Q254" i="1"/>
  <c r="P254" i="1"/>
  <c r="O254" i="1"/>
  <c r="K254" i="1"/>
  <c r="J254" i="1"/>
  <c r="I254" i="1"/>
  <c r="E254" i="1"/>
  <c r="R253" i="1"/>
  <c r="Q253" i="1"/>
  <c r="P253" i="1"/>
  <c r="O253" i="1"/>
  <c r="K253" i="1"/>
  <c r="J253" i="1"/>
  <c r="I253" i="1"/>
  <c r="E253" i="1"/>
  <c r="R252" i="1"/>
  <c r="Q252" i="1"/>
  <c r="P252" i="1"/>
  <c r="O252" i="1"/>
  <c r="K252" i="1"/>
  <c r="J252" i="1"/>
  <c r="I252" i="1"/>
  <c r="E252" i="1"/>
  <c r="R251" i="1"/>
  <c r="Q251" i="1"/>
  <c r="P251" i="1"/>
  <c r="O251" i="1"/>
  <c r="K251" i="1"/>
  <c r="J251" i="1"/>
  <c r="I251" i="1"/>
  <c r="E251" i="1"/>
  <c r="R250" i="1"/>
  <c r="Q250" i="1"/>
  <c r="P250" i="1"/>
  <c r="O250" i="1"/>
  <c r="K250" i="1"/>
  <c r="J250" i="1"/>
  <c r="I250" i="1"/>
  <c r="E250" i="1"/>
  <c r="R249" i="1"/>
  <c r="Q249" i="1"/>
  <c r="P249" i="1"/>
  <c r="O249" i="1"/>
  <c r="K249" i="1"/>
  <c r="J249" i="1"/>
  <c r="I249" i="1"/>
  <c r="E249" i="1"/>
  <c r="R248" i="1"/>
  <c r="Q248" i="1"/>
  <c r="P248" i="1"/>
  <c r="O248" i="1"/>
  <c r="K248" i="1"/>
  <c r="J248" i="1"/>
  <c r="I248" i="1"/>
  <c r="E248" i="1"/>
  <c r="R247" i="1"/>
  <c r="Q247" i="1"/>
  <c r="P247" i="1"/>
  <c r="O247" i="1"/>
  <c r="K247" i="1"/>
  <c r="J247" i="1"/>
  <c r="I247" i="1"/>
  <c r="E247" i="1"/>
  <c r="R246" i="1"/>
  <c r="Q246" i="1"/>
  <c r="P246" i="1"/>
  <c r="O246" i="1"/>
  <c r="K246" i="1"/>
  <c r="J246" i="1"/>
  <c r="I246" i="1"/>
  <c r="E246" i="1"/>
  <c r="R245" i="1"/>
  <c r="Q245" i="1"/>
  <c r="P245" i="1"/>
  <c r="O245" i="1"/>
  <c r="K245" i="1"/>
  <c r="J245" i="1"/>
  <c r="I245" i="1"/>
  <c r="E245" i="1"/>
  <c r="R244" i="1"/>
  <c r="Q244" i="1"/>
  <c r="P244" i="1"/>
  <c r="O244" i="1"/>
  <c r="K244" i="1"/>
  <c r="J244" i="1"/>
  <c r="I244" i="1"/>
  <c r="E244" i="1"/>
  <c r="R243" i="1"/>
  <c r="Q243" i="1"/>
  <c r="P243" i="1"/>
  <c r="O243" i="1"/>
  <c r="K243" i="1"/>
  <c r="J243" i="1"/>
  <c r="I243" i="1"/>
  <c r="E243" i="1"/>
  <c r="R242" i="1"/>
  <c r="Q242" i="1"/>
  <c r="P242" i="1"/>
  <c r="O242" i="1"/>
  <c r="K242" i="1"/>
  <c r="J242" i="1"/>
  <c r="I242" i="1"/>
  <c r="E242" i="1"/>
  <c r="R241" i="1"/>
  <c r="Q241" i="1"/>
  <c r="P241" i="1"/>
  <c r="O241" i="1"/>
  <c r="K241" i="1"/>
  <c r="J241" i="1"/>
  <c r="I241" i="1"/>
  <c r="E241" i="1"/>
  <c r="R240" i="1"/>
  <c r="Q240" i="1"/>
  <c r="P240" i="1"/>
  <c r="O240" i="1"/>
  <c r="K240" i="1"/>
  <c r="J240" i="1"/>
  <c r="I240" i="1"/>
  <c r="E240" i="1"/>
  <c r="R239" i="1"/>
  <c r="Q239" i="1"/>
  <c r="P239" i="1"/>
  <c r="O239" i="1"/>
  <c r="K239" i="1"/>
  <c r="J239" i="1"/>
  <c r="I239" i="1"/>
  <c r="E239" i="1"/>
  <c r="R238" i="1"/>
  <c r="Q238" i="1"/>
  <c r="P238" i="1"/>
  <c r="O238" i="1"/>
  <c r="K238" i="1"/>
  <c r="J238" i="1"/>
  <c r="I238" i="1"/>
  <c r="E238" i="1"/>
  <c r="R237" i="1"/>
  <c r="Q237" i="1"/>
  <c r="P237" i="1"/>
  <c r="O237" i="1"/>
  <c r="K237" i="1"/>
  <c r="J237" i="1"/>
  <c r="I237" i="1"/>
  <c r="E237" i="1"/>
  <c r="R236" i="1"/>
  <c r="Q236" i="1"/>
  <c r="P236" i="1"/>
  <c r="O236" i="1"/>
  <c r="K236" i="1"/>
  <c r="J236" i="1"/>
  <c r="I236" i="1"/>
  <c r="E236" i="1"/>
  <c r="R235" i="1"/>
  <c r="Q235" i="1"/>
  <c r="P235" i="1"/>
  <c r="O235" i="1"/>
  <c r="K235" i="1"/>
  <c r="J235" i="1"/>
  <c r="I235" i="1"/>
  <c r="E235" i="1"/>
  <c r="R234" i="1"/>
  <c r="Q234" i="1"/>
  <c r="P234" i="1"/>
  <c r="O234" i="1"/>
  <c r="K234" i="1"/>
  <c r="J234" i="1"/>
  <c r="I234" i="1"/>
  <c r="E234" i="1"/>
  <c r="R233" i="1"/>
  <c r="Q233" i="1"/>
  <c r="P233" i="1"/>
  <c r="O233" i="1"/>
  <c r="K233" i="1"/>
  <c r="J233" i="1"/>
  <c r="I233" i="1"/>
  <c r="E233" i="1"/>
  <c r="R232" i="1"/>
  <c r="Q232" i="1"/>
  <c r="P232" i="1"/>
  <c r="O232" i="1"/>
  <c r="K232" i="1"/>
  <c r="J232" i="1"/>
  <c r="I232" i="1"/>
  <c r="E232" i="1"/>
  <c r="R231" i="1"/>
  <c r="Q231" i="1"/>
  <c r="P231" i="1"/>
  <c r="O231" i="1"/>
  <c r="K231" i="1"/>
  <c r="J231" i="1"/>
  <c r="I231" i="1"/>
  <c r="E231" i="1"/>
  <c r="R230" i="1"/>
  <c r="Q230" i="1"/>
  <c r="P230" i="1"/>
  <c r="O230" i="1"/>
  <c r="K230" i="1"/>
  <c r="J230" i="1"/>
  <c r="I230" i="1"/>
  <c r="E230" i="1"/>
  <c r="R229" i="1"/>
  <c r="Q229" i="1"/>
  <c r="P229" i="1"/>
  <c r="O229" i="1"/>
  <c r="K229" i="1"/>
  <c r="J229" i="1"/>
  <c r="I229" i="1"/>
  <c r="E229" i="1"/>
  <c r="R228" i="1"/>
  <c r="Q228" i="1"/>
  <c r="P228" i="1"/>
  <c r="O228" i="1"/>
  <c r="K228" i="1"/>
  <c r="J228" i="1"/>
  <c r="I228" i="1"/>
  <c r="E228" i="1"/>
  <c r="R227" i="1"/>
  <c r="Q227" i="1"/>
  <c r="P227" i="1"/>
  <c r="O227" i="1"/>
  <c r="K227" i="1"/>
  <c r="J227" i="1"/>
  <c r="I227" i="1"/>
  <c r="E227" i="1"/>
  <c r="R226" i="1"/>
  <c r="Q226" i="1"/>
  <c r="P226" i="1"/>
  <c r="O226" i="1"/>
  <c r="K226" i="1"/>
  <c r="J226" i="1"/>
  <c r="I226" i="1"/>
  <c r="E226" i="1"/>
  <c r="R225" i="1"/>
  <c r="Q225" i="1"/>
  <c r="P225" i="1"/>
  <c r="O225" i="1"/>
  <c r="K225" i="1"/>
  <c r="J225" i="1"/>
  <c r="I225" i="1"/>
  <c r="E225" i="1"/>
  <c r="R224" i="1"/>
  <c r="Q224" i="1"/>
  <c r="P224" i="1"/>
  <c r="O224" i="1"/>
  <c r="K224" i="1"/>
  <c r="J224" i="1"/>
  <c r="I224" i="1"/>
  <c r="E224" i="1"/>
  <c r="R223" i="1"/>
  <c r="Q223" i="1"/>
  <c r="P223" i="1"/>
  <c r="O223" i="1"/>
  <c r="K223" i="1"/>
  <c r="J223" i="1"/>
  <c r="I223" i="1"/>
  <c r="E223" i="1"/>
  <c r="R222" i="1"/>
  <c r="Q222" i="1"/>
  <c r="P222" i="1"/>
  <c r="O222" i="1"/>
  <c r="K222" i="1"/>
  <c r="J222" i="1"/>
  <c r="I222" i="1"/>
  <c r="E222" i="1"/>
  <c r="R221" i="1"/>
  <c r="Q221" i="1"/>
  <c r="P221" i="1"/>
  <c r="O221" i="1"/>
  <c r="K221" i="1"/>
  <c r="J221" i="1"/>
  <c r="I221" i="1"/>
  <c r="E221" i="1"/>
  <c r="R220" i="1"/>
  <c r="Q220" i="1"/>
  <c r="P220" i="1"/>
  <c r="O220" i="1"/>
  <c r="K220" i="1"/>
  <c r="J220" i="1"/>
  <c r="I220" i="1"/>
  <c r="E220" i="1"/>
  <c r="R219" i="1"/>
  <c r="Q219" i="1"/>
  <c r="P219" i="1"/>
  <c r="O219" i="1"/>
  <c r="K219" i="1"/>
  <c r="J219" i="1"/>
  <c r="I219" i="1"/>
  <c r="E219" i="1"/>
  <c r="R218" i="1"/>
  <c r="Q218" i="1"/>
  <c r="P218" i="1"/>
  <c r="O218" i="1"/>
  <c r="K218" i="1"/>
  <c r="J218" i="1"/>
  <c r="I218" i="1"/>
  <c r="E218" i="1"/>
  <c r="R217" i="1"/>
  <c r="Q217" i="1"/>
  <c r="P217" i="1"/>
  <c r="O217" i="1"/>
  <c r="K217" i="1"/>
  <c r="J217" i="1"/>
  <c r="I217" i="1"/>
  <c r="E217" i="1"/>
  <c r="R216" i="1"/>
  <c r="Q216" i="1"/>
  <c r="P216" i="1"/>
  <c r="O216" i="1"/>
  <c r="K216" i="1"/>
  <c r="J216" i="1"/>
  <c r="I216" i="1"/>
  <c r="E216" i="1"/>
  <c r="R215" i="1"/>
  <c r="Q215" i="1"/>
  <c r="P215" i="1"/>
  <c r="O215" i="1"/>
  <c r="K215" i="1"/>
  <c r="J215" i="1"/>
  <c r="I215" i="1"/>
  <c r="E215" i="1"/>
  <c r="R214" i="1"/>
  <c r="Q214" i="1"/>
  <c r="P214" i="1"/>
  <c r="O214" i="1"/>
  <c r="K214" i="1"/>
  <c r="J214" i="1"/>
  <c r="I214" i="1"/>
  <c r="E214" i="1"/>
  <c r="R213" i="1"/>
  <c r="Q213" i="1"/>
  <c r="P213" i="1"/>
  <c r="O213" i="1"/>
  <c r="K213" i="1"/>
  <c r="J213" i="1"/>
  <c r="I213" i="1"/>
  <c r="E213" i="1"/>
  <c r="R212" i="1"/>
  <c r="Q212" i="1"/>
  <c r="P212" i="1"/>
  <c r="O212" i="1"/>
  <c r="K212" i="1"/>
  <c r="J212" i="1"/>
  <c r="I212" i="1"/>
  <c r="E212" i="1"/>
  <c r="R211" i="1"/>
  <c r="Q211" i="1"/>
  <c r="P211" i="1"/>
  <c r="O211" i="1"/>
  <c r="K211" i="1"/>
  <c r="J211" i="1"/>
  <c r="I211" i="1"/>
  <c r="E211" i="1"/>
  <c r="R210" i="1"/>
  <c r="Q210" i="1"/>
  <c r="P210" i="1"/>
  <c r="O210" i="1"/>
  <c r="K210" i="1"/>
  <c r="J210" i="1"/>
  <c r="I210" i="1"/>
  <c r="E210" i="1"/>
  <c r="R209" i="1"/>
  <c r="Q209" i="1"/>
  <c r="P209" i="1"/>
  <c r="O209" i="1"/>
  <c r="K209" i="1"/>
  <c r="J209" i="1"/>
  <c r="I209" i="1"/>
  <c r="E209" i="1"/>
  <c r="R208" i="1"/>
  <c r="Q208" i="1"/>
  <c r="P208" i="1"/>
  <c r="O208" i="1"/>
  <c r="K208" i="1"/>
  <c r="J208" i="1"/>
  <c r="I208" i="1"/>
  <c r="E208" i="1"/>
  <c r="R207" i="1"/>
  <c r="Q207" i="1"/>
  <c r="P207" i="1"/>
  <c r="O207" i="1"/>
  <c r="K207" i="1"/>
  <c r="J207" i="1"/>
  <c r="I207" i="1"/>
  <c r="E207" i="1"/>
  <c r="R206" i="1"/>
  <c r="Q206" i="1"/>
  <c r="P206" i="1"/>
  <c r="O206" i="1"/>
  <c r="K206" i="1"/>
  <c r="J206" i="1"/>
  <c r="I206" i="1"/>
  <c r="E206" i="1"/>
  <c r="R205" i="1"/>
  <c r="Q205" i="1"/>
  <c r="P205" i="1"/>
  <c r="O205" i="1"/>
  <c r="K205" i="1"/>
  <c r="J205" i="1"/>
  <c r="I205" i="1"/>
  <c r="E205" i="1"/>
  <c r="R204" i="1"/>
  <c r="Q204" i="1"/>
  <c r="P204" i="1"/>
  <c r="O204" i="1"/>
  <c r="K204" i="1"/>
  <c r="J204" i="1"/>
  <c r="I204" i="1"/>
  <c r="E204" i="1"/>
  <c r="R203" i="1"/>
  <c r="Q203" i="1"/>
  <c r="P203" i="1"/>
  <c r="O203" i="1"/>
  <c r="K203" i="1"/>
  <c r="J203" i="1"/>
  <c r="I203" i="1"/>
  <c r="E203" i="1"/>
  <c r="R202" i="1"/>
  <c r="Q202" i="1"/>
  <c r="P202" i="1"/>
  <c r="O202" i="1"/>
  <c r="K202" i="1"/>
  <c r="J202" i="1"/>
  <c r="I202" i="1"/>
  <c r="E202" i="1"/>
  <c r="R201" i="1"/>
  <c r="Q201" i="1"/>
  <c r="P201" i="1"/>
  <c r="O201" i="1"/>
  <c r="K201" i="1"/>
  <c r="J201" i="1"/>
  <c r="I201" i="1"/>
  <c r="E201" i="1"/>
  <c r="R200" i="1"/>
  <c r="Q200" i="1"/>
  <c r="P200" i="1"/>
  <c r="O200" i="1"/>
  <c r="K200" i="1"/>
  <c r="J200" i="1"/>
  <c r="I200" i="1"/>
  <c r="E200" i="1"/>
  <c r="R199" i="1"/>
  <c r="Q199" i="1"/>
  <c r="P199" i="1"/>
  <c r="O199" i="1"/>
  <c r="K199" i="1"/>
  <c r="J199" i="1"/>
  <c r="I199" i="1"/>
  <c r="E199" i="1"/>
  <c r="R198" i="1"/>
  <c r="Q198" i="1"/>
  <c r="P198" i="1"/>
  <c r="O198" i="1"/>
  <c r="K198" i="1"/>
  <c r="J198" i="1"/>
  <c r="I198" i="1"/>
  <c r="E198" i="1"/>
  <c r="R197" i="1"/>
  <c r="Q197" i="1"/>
  <c r="P197" i="1"/>
  <c r="O197" i="1"/>
  <c r="K197" i="1"/>
  <c r="J197" i="1"/>
  <c r="I197" i="1"/>
  <c r="E197" i="1"/>
  <c r="R196" i="1"/>
  <c r="Q196" i="1"/>
  <c r="P196" i="1"/>
  <c r="O196" i="1"/>
  <c r="K196" i="1"/>
  <c r="J196" i="1"/>
  <c r="I196" i="1"/>
  <c r="E196" i="1"/>
  <c r="R195" i="1"/>
  <c r="Q195" i="1"/>
  <c r="P195" i="1"/>
  <c r="O195" i="1"/>
  <c r="K195" i="1"/>
  <c r="J195" i="1"/>
  <c r="I195" i="1"/>
  <c r="E195" i="1"/>
  <c r="R194" i="1"/>
  <c r="Q194" i="1"/>
  <c r="P194" i="1"/>
  <c r="O194" i="1"/>
  <c r="K194" i="1"/>
  <c r="J194" i="1"/>
  <c r="I194" i="1"/>
  <c r="E194" i="1"/>
  <c r="R193" i="1"/>
  <c r="Q193" i="1"/>
  <c r="P193" i="1"/>
  <c r="O193" i="1"/>
  <c r="K193" i="1"/>
  <c r="J193" i="1"/>
  <c r="I193" i="1"/>
  <c r="E193" i="1"/>
  <c r="R192" i="1"/>
  <c r="Q192" i="1"/>
  <c r="P192" i="1"/>
  <c r="O192" i="1"/>
  <c r="K192" i="1"/>
  <c r="J192" i="1"/>
  <c r="I192" i="1"/>
  <c r="E192" i="1"/>
  <c r="R191" i="1"/>
  <c r="Q191" i="1"/>
  <c r="P191" i="1"/>
  <c r="O191" i="1"/>
  <c r="K191" i="1"/>
  <c r="J191" i="1"/>
  <c r="I191" i="1"/>
  <c r="E191" i="1"/>
  <c r="R190" i="1"/>
  <c r="Q190" i="1"/>
  <c r="P190" i="1"/>
  <c r="O190" i="1"/>
  <c r="K190" i="1"/>
  <c r="J190" i="1"/>
  <c r="I190" i="1"/>
  <c r="E190" i="1"/>
  <c r="R189" i="1"/>
  <c r="Q189" i="1"/>
  <c r="P189" i="1"/>
  <c r="O189" i="1"/>
  <c r="K189" i="1"/>
  <c r="J189" i="1"/>
  <c r="I189" i="1"/>
  <c r="E189" i="1"/>
  <c r="R188" i="1"/>
  <c r="Q188" i="1"/>
  <c r="P188" i="1"/>
  <c r="O188" i="1"/>
  <c r="K188" i="1"/>
  <c r="J188" i="1"/>
  <c r="I188" i="1"/>
  <c r="E188" i="1"/>
  <c r="R187" i="1"/>
  <c r="Q187" i="1"/>
  <c r="P187" i="1"/>
  <c r="O187" i="1"/>
  <c r="K187" i="1"/>
  <c r="J187" i="1"/>
  <c r="I187" i="1"/>
  <c r="E187" i="1"/>
  <c r="R186" i="1"/>
  <c r="Q186" i="1"/>
  <c r="P186" i="1"/>
  <c r="O186" i="1"/>
  <c r="K186" i="1"/>
  <c r="J186" i="1"/>
  <c r="I186" i="1"/>
  <c r="E186" i="1"/>
  <c r="R185" i="1"/>
  <c r="Q185" i="1"/>
  <c r="P185" i="1"/>
  <c r="O185" i="1"/>
  <c r="K185" i="1"/>
  <c r="J185" i="1"/>
  <c r="I185" i="1"/>
  <c r="E185" i="1"/>
  <c r="R184" i="1"/>
  <c r="Q184" i="1"/>
  <c r="P184" i="1"/>
  <c r="O184" i="1"/>
  <c r="K184" i="1"/>
  <c r="J184" i="1"/>
  <c r="I184" i="1"/>
  <c r="E184" i="1"/>
  <c r="R183" i="1"/>
  <c r="Q183" i="1"/>
  <c r="P183" i="1"/>
  <c r="O183" i="1"/>
  <c r="K183" i="1"/>
  <c r="J183" i="1"/>
  <c r="I183" i="1"/>
  <c r="E183" i="1"/>
  <c r="R182" i="1"/>
  <c r="Q182" i="1"/>
  <c r="P182" i="1"/>
  <c r="O182" i="1"/>
  <c r="K182" i="1"/>
  <c r="J182" i="1"/>
  <c r="I182" i="1"/>
  <c r="E182" i="1"/>
  <c r="R181" i="1"/>
  <c r="Q181" i="1"/>
  <c r="P181" i="1"/>
  <c r="O181" i="1"/>
  <c r="K181" i="1"/>
  <c r="J181" i="1"/>
  <c r="I181" i="1"/>
  <c r="E181" i="1"/>
  <c r="R180" i="1"/>
  <c r="Q180" i="1"/>
  <c r="P180" i="1"/>
  <c r="O180" i="1"/>
  <c r="K180" i="1"/>
  <c r="J180" i="1"/>
  <c r="I180" i="1"/>
  <c r="E180" i="1"/>
  <c r="R179" i="1"/>
  <c r="Q179" i="1"/>
  <c r="P179" i="1"/>
  <c r="O179" i="1"/>
  <c r="K179" i="1"/>
  <c r="J179" i="1"/>
  <c r="I179" i="1"/>
  <c r="E179" i="1"/>
  <c r="R178" i="1"/>
  <c r="Q178" i="1"/>
  <c r="P178" i="1"/>
  <c r="O178" i="1"/>
  <c r="K178" i="1"/>
  <c r="J178" i="1"/>
  <c r="I178" i="1"/>
  <c r="E178" i="1"/>
  <c r="R177" i="1"/>
  <c r="Q177" i="1"/>
  <c r="P177" i="1"/>
  <c r="O177" i="1"/>
  <c r="K177" i="1"/>
  <c r="J177" i="1"/>
  <c r="I177" i="1"/>
  <c r="E177" i="1"/>
  <c r="R176" i="1"/>
  <c r="Q176" i="1"/>
  <c r="P176" i="1"/>
  <c r="O176" i="1"/>
  <c r="K176" i="1"/>
  <c r="J176" i="1"/>
  <c r="I176" i="1"/>
  <c r="E176" i="1"/>
  <c r="R175" i="1"/>
  <c r="Q175" i="1"/>
  <c r="P175" i="1"/>
  <c r="O175" i="1"/>
  <c r="K175" i="1"/>
  <c r="J175" i="1"/>
  <c r="I175" i="1"/>
  <c r="E175" i="1"/>
  <c r="R174" i="1"/>
  <c r="Q174" i="1"/>
  <c r="P174" i="1"/>
  <c r="O174" i="1"/>
  <c r="K174" i="1"/>
  <c r="J174" i="1"/>
  <c r="I174" i="1"/>
  <c r="E174" i="1"/>
  <c r="R173" i="1"/>
  <c r="Q173" i="1"/>
  <c r="P173" i="1"/>
  <c r="O173" i="1"/>
  <c r="K173" i="1"/>
  <c r="J173" i="1"/>
  <c r="I173" i="1"/>
  <c r="E173" i="1"/>
  <c r="R172" i="1"/>
  <c r="Q172" i="1"/>
  <c r="P172" i="1"/>
  <c r="O172" i="1"/>
  <c r="K172" i="1"/>
  <c r="J172" i="1"/>
  <c r="I172" i="1"/>
  <c r="E172" i="1"/>
  <c r="R171" i="1"/>
  <c r="Q171" i="1"/>
  <c r="P171" i="1"/>
  <c r="O171" i="1"/>
  <c r="K171" i="1"/>
  <c r="J171" i="1"/>
  <c r="I171" i="1"/>
  <c r="E171" i="1"/>
  <c r="R170" i="1"/>
  <c r="Q170" i="1"/>
  <c r="P170" i="1"/>
  <c r="O170" i="1"/>
  <c r="K170" i="1"/>
  <c r="J170" i="1"/>
  <c r="I170" i="1"/>
  <c r="E170" i="1"/>
  <c r="R169" i="1"/>
  <c r="Q169" i="1"/>
  <c r="P169" i="1"/>
  <c r="O169" i="1"/>
  <c r="K169" i="1"/>
  <c r="J169" i="1"/>
  <c r="I169" i="1"/>
  <c r="E169" i="1"/>
  <c r="R168" i="1"/>
  <c r="Q168" i="1"/>
  <c r="P168" i="1"/>
  <c r="O168" i="1"/>
  <c r="K168" i="1"/>
  <c r="J168" i="1"/>
  <c r="I168" i="1"/>
  <c r="E168" i="1"/>
  <c r="R167" i="1"/>
  <c r="Q167" i="1"/>
  <c r="P167" i="1"/>
  <c r="O167" i="1"/>
  <c r="K167" i="1"/>
  <c r="J167" i="1"/>
  <c r="I167" i="1"/>
  <c r="E167" i="1"/>
  <c r="R166" i="1"/>
  <c r="Q166" i="1"/>
  <c r="P166" i="1"/>
  <c r="O166" i="1"/>
  <c r="K166" i="1"/>
  <c r="J166" i="1"/>
  <c r="I166" i="1"/>
  <c r="E166" i="1"/>
  <c r="R165" i="1"/>
  <c r="Q165" i="1"/>
  <c r="P165" i="1"/>
  <c r="O165" i="1"/>
  <c r="K165" i="1"/>
  <c r="J165" i="1"/>
  <c r="I165" i="1"/>
  <c r="E165" i="1"/>
  <c r="R164" i="1"/>
  <c r="Q164" i="1"/>
  <c r="P164" i="1"/>
  <c r="O164" i="1"/>
  <c r="K164" i="1"/>
  <c r="J164" i="1"/>
  <c r="I164" i="1"/>
  <c r="E164" i="1"/>
  <c r="R163" i="1"/>
  <c r="Q163" i="1"/>
  <c r="P163" i="1"/>
  <c r="O163" i="1"/>
  <c r="K163" i="1"/>
  <c r="J163" i="1"/>
  <c r="I163" i="1"/>
  <c r="E163" i="1"/>
  <c r="R162" i="1"/>
  <c r="Q162" i="1"/>
  <c r="P162" i="1"/>
  <c r="O162" i="1"/>
  <c r="K162" i="1"/>
  <c r="J162" i="1"/>
  <c r="I162" i="1"/>
  <c r="E162" i="1"/>
  <c r="R161" i="1"/>
  <c r="Q161" i="1"/>
  <c r="P161" i="1"/>
  <c r="O161" i="1"/>
  <c r="K161" i="1"/>
  <c r="J161" i="1"/>
  <c r="I161" i="1"/>
  <c r="E161" i="1"/>
  <c r="R160" i="1"/>
  <c r="Q160" i="1"/>
  <c r="P160" i="1"/>
  <c r="O160" i="1"/>
  <c r="K160" i="1"/>
  <c r="J160" i="1"/>
  <c r="I160" i="1"/>
  <c r="E160" i="1"/>
  <c r="R159" i="1"/>
  <c r="Q159" i="1"/>
  <c r="P159" i="1"/>
  <c r="O159" i="1"/>
  <c r="K159" i="1"/>
  <c r="J159" i="1"/>
  <c r="I159" i="1"/>
  <c r="E159" i="1"/>
  <c r="R158" i="1"/>
  <c r="Q158" i="1"/>
  <c r="P158" i="1"/>
  <c r="O158" i="1"/>
  <c r="K158" i="1"/>
  <c r="J158" i="1"/>
  <c r="I158" i="1"/>
  <c r="E158" i="1"/>
  <c r="R157" i="1"/>
  <c r="Q157" i="1"/>
  <c r="P157" i="1"/>
  <c r="O157" i="1"/>
  <c r="K157" i="1"/>
  <c r="J157" i="1"/>
  <c r="I157" i="1"/>
  <c r="E157" i="1"/>
  <c r="R156" i="1"/>
  <c r="Q156" i="1"/>
  <c r="P156" i="1"/>
  <c r="O156" i="1"/>
  <c r="K156" i="1"/>
  <c r="J156" i="1"/>
  <c r="I156" i="1"/>
  <c r="E156" i="1"/>
  <c r="R155" i="1"/>
  <c r="Q155" i="1"/>
  <c r="P155" i="1"/>
  <c r="O155" i="1"/>
  <c r="K155" i="1"/>
  <c r="J155" i="1"/>
  <c r="I155" i="1"/>
  <c r="E155" i="1"/>
  <c r="R154" i="1"/>
  <c r="Q154" i="1"/>
  <c r="P154" i="1"/>
  <c r="O154" i="1"/>
  <c r="K154" i="1"/>
  <c r="J154" i="1"/>
  <c r="I154" i="1"/>
  <c r="E154" i="1"/>
  <c r="R153" i="1"/>
  <c r="Q153" i="1"/>
  <c r="P153" i="1"/>
  <c r="O153" i="1"/>
  <c r="K153" i="1"/>
  <c r="J153" i="1"/>
  <c r="I153" i="1"/>
  <c r="E153" i="1"/>
  <c r="R152" i="1"/>
  <c r="Q152" i="1"/>
  <c r="P152" i="1"/>
  <c r="O152" i="1"/>
  <c r="K152" i="1"/>
  <c r="J152" i="1"/>
  <c r="I152" i="1"/>
  <c r="E152" i="1"/>
  <c r="R151" i="1"/>
  <c r="Q151" i="1"/>
  <c r="P151" i="1"/>
  <c r="O151" i="1"/>
  <c r="K151" i="1"/>
  <c r="J151" i="1"/>
  <c r="I151" i="1"/>
  <c r="E151" i="1"/>
  <c r="R150" i="1"/>
  <c r="Q150" i="1"/>
  <c r="P150" i="1"/>
  <c r="O150" i="1"/>
  <c r="K150" i="1"/>
  <c r="J150" i="1"/>
  <c r="I150" i="1"/>
  <c r="E150" i="1"/>
  <c r="R149" i="1"/>
  <c r="Q149" i="1"/>
  <c r="P149" i="1"/>
  <c r="O149" i="1"/>
  <c r="K149" i="1"/>
  <c r="J149" i="1"/>
  <c r="I149" i="1"/>
  <c r="E149" i="1"/>
  <c r="R148" i="1"/>
  <c r="Q148" i="1"/>
  <c r="P148" i="1"/>
  <c r="O148" i="1"/>
  <c r="K148" i="1"/>
  <c r="J148" i="1"/>
  <c r="I148" i="1"/>
  <c r="E148" i="1"/>
  <c r="R147" i="1"/>
  <c r="Q147" i="1"/>
  <c r="P147" i="1"/>
  <c r="O147" i="1"/>
  <c r="K147" i="1"/>
  <c r="J147" i="1"/>
  <c r="I147" i="1"/>
  <c r="E147" i="1"/>
  <c r="R146" i="1"/>
  <c r="Q146" i="1"/>
  <c r="P146" i="1"/>
  <c r="O146" i="1"/>
  <c r="K146" i="1"/>
  <c r="J146" i="1"/>
  <c r="I146" i="1"/>
  <c r="E146" i="1"/>
  <c r="R145" i="1"/>
  <c r="Q145" i="1"/>
  <c r="P145" i="1"/>
  <c r="O145" i="1"/>
  <c r="K145" i="1"/>
  <c r="J145" i="1"/>
  <c r="I145" i="1"/>
  <c r="E145" i="1"/>
  <c r="R144" i="1"/>
  <c r="Q144" i="1"/>
  <c r="P144" i="1"/>
  <c r="O144" i="1"/>
  <c r="K144" i="1"/>
  <c r="J144" i="1"/>
  <c r="I144" i="1"/>
  <c r="E144" i="1"/>
  <c r="R143" i="1"/>
  <c r="Q143" i="1"/>
  <c r="P143" i="1"/>
  <c r="O143" i="1"/>
  <c r="K143" i="1"/>
  <c r="J143" i="1"/>
  <c r="I143" i="1"/>
  <c r="E143" i="1"/>
  <c r="R142" i="1"/>
  <c r="Q142" i="1"/>
  <c r="P142" i="1"/>
  <c r="O142" i="1"/>
  <c r="K142" i="1"/>
  <c r="J142" i="1"/>
  <c r="I142" i="1"/>
  <c r="E142" i="1"/>
  <c r="R141" i="1"/>
  <c r="Q141" i="1"/>
  <c r="P141" i="1"/>
  <c r="O141" i="1"/>
  <c r="K141" i="1"/>
  <c r="J141" i="1"/>
  <c r="I141" i="1"/>
  <c r="E141" i="1"/>
  <c r="R140" i="1"/>
  <c r="Q140" i="1"/>
  <c r="P140" i="1"/>
  <c r="O140" i="1"/>
  <c r="K140" i="1"/>
  <c r="J140" i="1"/>
  <c r="I140" i="1"/>
  <c r="E140" i="1"/>
  <c r="R139" i="1"/>
  <c r="Q139" i="1"/>
  <c r="P139" i="1"/>
  <c r="O139" i="1"/>
  <c r="K139" i="1"/>
  <c r="J139" i="1"/>
  <c r="I139" i="1"/>
  <c r="E139" i="1"/>
  <c r="R138" i="1"/>
  <c r="Q138" i="1"/>
  <c r="P138" i="1"/>
  <c r="O138" i="1"/>
  <c r="K138" i="1"/>
  <c r="J138" i="1"/>
  <c r="I138" i="1"/>
  <c r="E138" i="1"/>
  <c r="R137" i="1"/>
  <c r="Q137" i="1"/>
  <c r="P137" i="1"/>
  <c r="O137" i="1"/>
  <c r="K137" i="1"/>
  <c r="J137" i="1"/>
  <c r="I137" i="1"/>
  <c r="E137" i="1"/>
  <c r="R136" i="1"/>
  <c r="Q136" i="1"/>
  <c r="P136" i="1"/>
  <c r="O136" i="1"/>
  <c r="K136" i="1"/>
  <c r="J136" i="1"/>
  <c r="I136" i="1"/>
  <c r="E136" i="1"/>
  <c r="R135" i="1"/>
  <c r="Q135" i="1"/>
  <c r="P135" i="1"/>
  <c r="O135" i="1"/>
  <c r="K135" i="1"/>
  <c r="J135" i="1"/>
  <c r="I135" i="1"/>
  <c r="E135" i="1"/>
  <c r="R134" i="1"/>
  <c r="Q134" i="1"/>
  <c r="P134" i="1"/>
  <c r="O134" i="1"/>
  <c r="K134" i="1"/>
  <c r="J134" i="1"/>
  <c r="I134" i="1"/>
  <c r="E134" i="1"/>
  <c r="R133" i="1"/>
  <c r="Q133" i="1"/>
  <c r="P133" i="1"/>
  <c r="O133" i="1"/>
  <c r="K133" i="1"/>
  <c r="J133" i="1"/>
  <c r="I133" i="1"/>
  <c r="E133" i="1"/>
  <c r="R132" i="1"/>
  <c r="Q132" i="1"/>
  <c r="P132" i="1"/>
  <c r="O132" i="1"/>
  <c r="K132" i="1"/>
  <c r="J132" i="1"/>
  <c r="I132" i="1"/>
  <c r="E132" i="1"/>
  <c r="R131" i="1"/>
  <c r="Q131" i="1"/>
  <c r="P131" i="1"/>
  <c r="O131" i="1"/>
  <c r="K131" i="1"/>
  <c r="J131" i="1"/>
  <c r="I131" i="1"/>
  <c r="E131" i="1"/>
  <c r="R130" i="1"/>
  <c r="Q130" i="1"/>
  <c r="P130" i="1"/>
  <c r="O130" i="1"/>
  <c r="K130" i="1"/>
  <c r="J130" i="1"/>
  <c r="I130" i="1"/>
  <c r="E130" i="1"/>
  <c r="R129" i="1"/>
  <c r="Q129" i="1"/>
  <c r="P129" i="1"/>
  <c r="O129" i="1"/>
  <c r="K129" i="1"/>
  <c r="J129" i="1"/>
  <c r="I129" i="1"/>
  <c r="E129" i="1"/>
  <c r="R128" i="1"/>
  <c r="Q128" i="1"/>
  <c r="P128" i="1"/>
  <c r="O128" i="1"/>
  <c r="K128" i="1"/>
  <c r="J128" i="1"/>
  <c r="I128" i="1"/>
  <c r="E128" i="1"/>
  <c r="R127" i="1"/>
  <c r="Q127" i="1"/>
  <c r="P127" i="1"/>
  <c r="O127" i="1"/>
  <c r="K127" i="1"/>
  <c r="J127" i="1"/>
  <c r="I127" i="1"/>
  <c r="E127" i="1"/>
  <c r="R126" i="1"/>
  <c r="Q126" i="1"/>
  <c r="P126" i="1"/>
  <c r="O126" i="1"/>
  <c r="K126" i="1"/>
  <c r="J126" i="1"/>
  <c r="I126" i="1"/>
  <c r="E126" i="1"/>
  <c r="R125" i="1"/>
  <c r="Q125" i="1"/>
  <c r="P125" i="1"/>
  <c r="O125" i="1"/>
  <c r="K125" i="1"/>
  <c r="J125" i="1"/>
  <c r="I125" i="1"/>
  <c r="E125" i="1"/>
  <c r="R124" i="1"/>
  <c r="Q124" i="1"/>
  <c r="P124" i="1"/>
  <c r="O124" i="1"/>
  <c r="K124" i="1"/>
  <c r="J124" i="1"/>
  <c r="I124" i="1"/>
  <c r="E124" i="1"/>
  <c r="R123" i="1"/>
  <c r="Q123" i="1"/>
  <c r="P123" i="1"/>
  <c r="O123" i="1"/>
  <c r="K123" i="1"/>
  <c r="J123" i="1"/>
  <c r="I123" i="1"/>
  <c r="E123" i="1"/>
  <c r="R122" i="1"/>
  <c r="Q122" i="1"/>
  <c r="P122" i="1"/>
  <c r="O122" i="1"/>
  <c r="K122" i="1"/>
  <c r="J122" i="1"/>
  <c r="I122" i="1"/>
  <c r="E122" i="1"/>
  <c r="R121" i="1"/>
  <c r="Q121" i="1"/>
  <c r="P121" i="1"/>
  <c r="O121" i="1"/>
  <c r="K121" i="1"/>
  <c r="J121" i="1"/>
  <c r="I121" i="1"/>
  <c r="E121" i="1"/>
  <c r="R120" i="1"/>
  <c r="Q120" i="1"/>
  <c r="P120" i="1"/>
  <c r="O120" i="1"/>
  <c r="K120" i="1"/>
  <c r="J120" i="1"/>
  <c r="I120" i="1"/>
  <c r="E120" i="1"/>
  <c r="R119" i="1"/>
  <c r="Q119" i="1"/>
  <c r="P119" i="1"/>
  <c r="O119" i="1"/>
  <c r="K119" i="1"/>
  <c r="J119" i="1"/>
  <c r="I119" i="1"/>
  <c r="E119" i="1"/>
  <c r="R118" i="1"/>
  <c r="Q118" i="1"/>
  <c r="P118" i="1"/>
  <c r="O118" i="1"/>
  <c r="K118" i="1"/>
  <c r="J118" i="1"/>
  <c r="I118" i="1"/>
  <c r="E118" i="1"/>
  <c r="R117" i="1"/>
  <c r="Q117" i="1"/>
  <c r="P117" i="1"/>
  <c r="O117" i="1"/>
  <c r="K117" i="1"/>
  <c r="J117" i="1"/>
  <c r="I117" i="1"/>
  <c r="E117" i="1"/>
  <c r="R116" i="1"/>
  <c r="Q116" i="1"/>
  <c r="P116" i="1"/>
  <c r="O116" i="1"/>
  <c r="K116" i="1"/>
  <c r="J116" i="1"/>
  <c r="I116" i="1"/>
  <c r="E116" i="1"/>
  <c r="R115" i="1"/>
  <c r="Q115" i="1"/>
  <c r="P115" i="1"/>
  <c r="O115" i="1"/>
  <c r="K115" i="1"/>
  <c r="J115" i="1"/>
  <c r="I115" i="1"/>
  <c r="E115" i="1"/>
  <c r="R114" i="1"/>
  <c r="Q114" i="1"/>
  <c r="P114" i="1"/>
  <c r="O114" i="1"/>
  <c r="K114" i="1"/>
  <c r="J114" i="1"/>
  <c r="I114" i="1"/>
  <c r="E114" i="1"/>
  <c r="R113" i="1"/>
  <c r="Q113" i="1"/>
  <c r="P113" i="1"/>
  <c r="O113" i="1"/>
  <c r="K113" i="1"/>
  <c r="J113" i="1"/>
  <c r="I113" i="1"/>
  <c r="E113" i="1"/>
  <c r="R112" i="1"/>
  <c r="Q112" i="1"/>
  <c r="P112" i="1"/>
  <c r="O112" i="1"/>
  <c r="K112" i="1"/>
  <c r="J112" i="1"/>
  <c r="I112" i="1"/>
  <c r="E112" i="1"/>
  <c r="R111" i="1"/>
  <c r="Q111" i="1"/>
  <c r="P111" i="1"/>
  <c r="O111" i="1"/>
  <c r="K111" i="1"/>
  <c r="J111" i="1"/>
  <c r="I111" i="1"/>
  <c r="E111" i="1"/>
  <c r="R110" i="1"/>
  <c r="Q110" i="1"/>
  <c r="P110" i="1"/>
  <c r="O110" i="1"/>
  <c r="K110" i="1"/>
  <c r="J110" i="1"/>
  <c r="I110" i="1"/>
  <c r="E110" i="1"/>
  <c r="R109" i="1"/>
  <c r="Q109" i="1"/>
  <c r="P109" i="1"/>
  <c r="O109" i="1"/>
  <c r="K109" i="1"/>
  <c r="J109" i="1"/>
  <c r="I109" i="1"/>
  <c r="E109" i="1"/>
  <c r="R108" i="1"/>
  <c r="Q108" i="1"/>
  <c r="P108" i="1"/>
  <c r="O108" i="1"/>
  <c r="K108" i="1"/>
  <c r="J108" i="1"/>
  <c r="I108" i="1"/>
  <c r="E108" i="1"/>
  <c r="R107" i="1"/>
  <c r="Q107" i="1"/>
  <c r="P107" i="1"/>
  <c r="O107" i="1"/>
  <c r="K107" i="1"/>
  <c r="J107" i="1"/>
  <c r="I107" i="1"/>
  <c r="E107" i="1"/>
  <c r="R106" i="1"/>
  <c r="Q106" i="1"/>
  <c r="P106" i="1"/>
  <c r="O106" i="1"/>
  <c r="K106" i="1"/>
  <c r="J106" i="1"/>
  <c r="I106" i="1"/>
  <c r="E106" i="1"/>
  <c r="R105" i="1"/>
  <c r="Q105" i="1"/>
  <c r="P105" i="1"/>
  <c r="O105" i="1"/>
  <c r="K105" i="1"/>
  <c r="J105" i="1"/>
  <c r="I105" i="1"/>
  <c r="E105" i="1"/>
  <c r="R104" i="1"/>
  <c r="Q104" i="1"/>
  <c r="P104" i="1"/>
  <c r="O104" i="1"/>
  <c r="K104" i="1"/>
  <c r="J104" i="1"/>
  <c r="I104" i="1"/>
  <c r="E104" i="1"/>
  <c r="R103" i="1"/>
  <c r="Q103" i="1"/>
  <c r="P103" i="1"/>
  <c r="O103" i="1"/>
  <c r="K103" i="1"/>
  <c r="J103" i="1"/>
  <c r="I103" i="1"/>
  <c r="E103" i="1"/>
  <c r="R102" i="1"/>
  <c r="Q102" i="1"/>
  <c r="P102" i="1"/>
  <c r="O102" i="1"/>
  <c r="K102" i="1"/>
  <c r="J102" i="1"/>
  <c r="I102" i="1"/>
  <c r="E102" i="1"/>
  <c r="R101" i="1"/>
  <c r="Q101" i="1"/>
  <c r="P101" i="1"/>
  <c r="O101" i="1"/>
  <c r="K101" i="1"/>
  <c r="J101" i="1"/>
  <c r="I101" i="1"/>
  <c r="E101" i="1"/>
  <c r="R100" i="1"/>
  <c r="Q100" i="1"/>
  <c r="P100" i="1"/>
  <c r="O100" i="1"/>
  <c r="K100" i="1"/>
  <c r="J100" i="1"/>
  <c r="I100" i="1"/>
  <c r="E100" i="1"/>
  <c r="R99" i="1"/>
  <c r="Q99" i="1"/>
  <c r="P99" i="1"/>
  <c r="O99" i="1"/>
  <c r="K99" i="1"/>
  <c r="J99" i="1"/>
  <c r="I99" i="1"/>
  <c r="E99" i="1"/>
  <c r="R98" i="1"/>
  <c r="Q98" i="1"/>
  <c r="P98" i="1"/>
  <c r="O98" i="1"/>
  <c r="K98" i="1"/>
  <c r="J98" i="1"/>
  <c r="I98" i="1"/>
  <c r="E98" i="1"/>
  <c r="R97" i="1"/>
  <c r="Q97" i="1"/>
  <c r="P97" i="1"/>
  <c r="O97" i="1"/>
  <c r="K97" i="1"/>
  <c r="J97" i="1"/>
  <c r="I97" i="1"/>
  <c r="E97" i="1"/>
  <c r="R96" i="1"/>
  <c r="Q96" i="1"/>
  <c r="P96" i="1"/>
  <c r="O96" i="1"/>
  <c r="K96" i="1"/>
  <c r="J96" i="1"/>
  <c r="I96" i="1"/>
  <c r="E96" i="1"/>
  <c r="R95" i="1"/>
  <c r="Q95" i="1"/>
  <c r="P95" i="1"/>
  <c r="O95" i="1"/>
  <c r="K95" i="1"/>
  <c r="J95" i="1"/>
  <c r="I95" i="1"/>
  <c r="E95" i="1"/>
  <c r="R94" i="1"/>
  <c r="Q94" i="1"/>
  <c r="P94" i="1"/>
  <c r="O94" i="1"/>
  <c r="K94" i="1"/>
  <c r="J94" i="1"/>
  <c r="I94" i="1"/>
  <c r="E94" i="1"/>
  <c r="R93" i="1"/>
  <c r="Q93" i="1"/>
  <c r="P93" i="1"/>
  <c r="O93" i="1"/>
  <c r="K93" i="1"/>
  <c r="J93" i="1"/>
  <c r="I93" i="1"/>
  <c r="E93" i="1"/>
  <c r="R92" i="1"/>
  <c r="Q92" i="1"/>
  <c r="P92" i="1"/>
  <c r="O92" i="1"/>
  <c r="K92" i="1"/>
  <c r="J92" i="1"/>
  <c r="I92" i="1"/>
  <c r="E92" i="1"/>
  <c r="R91" i="1"/>
  <c r="Q91" i="1"/>
  <c r="P91" i="1"/>
  <c r="O91" i="1"/>
  <c r="K91" i="1"/>
  <c r="J91" i="1"/>
  <c r="I91" i="1"/>
  <c r="E91" i="1"/>
  <c r="R90" i="1"/>
  <c r="Q90" i="1"/>
  <c r="P90" i="1"/>
  <c r="O90" i="1"/>
  <c r="K90" i="1"/>
  <c r="J90" i="1"/>
  <c r="I90" i="1"/>
  <c r="E90" i="1"/>
  <c r="R89" i="1"/>
  <c r="Q89" i="1"/>
  <c r="P89" i="1"/>
  <c r="O89" i="1"/>
  <c r="K89" i="1"/>
  <c r="J89" i="1"/>
  <c r="I89" i="1"/>
  <c r="E89" i="1"/>
  <c r="R88" i="1"/>
  <c r="Q88" i="1"/>
  <c r="P88" i="1"/>
  <c r="O88" i="1"/>
  <c r="K88" i="1"/>
  <c r="J88" i="1"/>
  <c r="I88" i="1"/>
  <c r="E88" i="1"/>
  <c r="R87" i="1"/>
  <c r="Q87" i="1"/>
  <c r="P87" i="1"/>
  <c r="O87" i="1"/>
  <c r="K87" i="1"/>
  <c r="J87" i="1"/>
  <c r="I87" i="1"/>
  <c r="E87" i="1"/>
  <c r="R86" i="1"/>
  <c r="Q86" i="1"/>
  <c r="P86" i="1"/>
  <c r="O86" i="1"/>
  <c r="K86" i="1"/>
  <c r="J86" i="1"/>
  <c r="I86" i="1"/>
  <c r="E86" i="1"/>
  <c r="R85" i="1"/>
  <c r="Q85" i="1"/>
  <c r="P85" i="1"/>
  <c r="O85" i="1"/>
  <c r="K85" i="1"/>
  <c r="J85" i="1"/>
  <c r="I85" i="1"/>
  <c r="E85" i="1"/>
  <c r="R84" i="1"/>
  <c r="Q84" i="1"/>
  <c r="P84" i="1"/>
  <c r="O84" i="1"/>
  <c r="K84" i="1"/>
  <c r="J84" i="1"/>
  <c r="I84" i="1"/>
  <c r="E84" i="1"/>
  <c r="R83" i="1"/>
  <c r="Q83" i="1"/>
  <c r="P83" i="1"/>
  <c r="O83" i="1"/>
  <c r="K83" i="1"/>
  <c r="J83" i="1"/>
  <c r="I83" i="1"/>
  <c r="E83" i="1"/>
  <c r="R82" i="1"/>
  <c r="Q82" i="1"/>
  <c r="P82" i="1"/>
  <c r="O82" i="1"/>
  <c r="K82" i="1"/>
  <c r="J82" i="1"/>
  <c r="I82" i="1"/>
  <c r="E82" i="1"/>
  <c r="R81" i="1"/>
  <c r="Q81" i="1"/>
  <c r="P81" i="1"/>
  <c r="O81" i="1"/>
  <c r="K81" i="1"/>
  <c r="J81" i="1"/>
  <c r="I81" i="1"/>
  <c r="E81" i="1"/>
  <c r="R80" i="1"/>
  <c r="Q80" i="1"/>
  <c r="P80" i="1"/>
  <c r="O80" i="1"/>
  <c r="K80" i="1"/>
  <c r="J80" i="1"/>
  <c r="I80" i="1"/>
  <c r="E80" i="1"/>
  <c r="R79" i="1"/>
  <c r="Q79" i="1"/>
  <c r="P79" i="1"/>
  <c r="O79" i="1"/>
  <c r="K79" i="1"/>
  <c r="J79" i="1"/>
  <c r="I79" i="1"/>
  <c r="E79" i="1"/>
  <c r="R78" i="1"/>
  <c r="Q78" i="1"/>
  <c r="P78" i="1"/>
  <c r="O78" i="1"/>
  <c r="K78" i="1"/>
  <c r="J78" i="1"/>
  <c r="I78" i="1"/>
  <c r="E78" i="1"/>
  <c r="R77" i="1"/>
  <c r="Q77" i="1"/>
  <c r="P77" i="1"/>
  <c r="O77" i="1"/>
  <c r="K77" i="1"/>
  <c r="J77" i="1"/>
  <c r="I77" i="1"/>
  <c r="E77" i="1"/>
  <c r="R76" i="1"/>
  <c r="Q76" i="1"/>
  <c r="P76" i="1"/>
  <c r="O76" i="1"/>
  <c r="K76" i="1"/>
  <c r="J76" i="1"/>
  <c r="I76" i="1"/>
  <c r="E76" i="1"/>
  <c r="R75" i="1"/>
  <c r="Q75" i="1"/>
  <c r="P75" i="1"/>
  <c r="O75" i="1"/>
  <c r="K75" i="1"/>
  <c r="J75" i="1"/>
  <c r="I75" i="1"/>
  <c r="E75" i="1"/>
  <c r="R74" i="1"/>
  <c r="Q74" i="1"/>
  <c r="P74" i="1"/>
  <c r="O74" i="1"/>
  <c r="K74" i="1"/>
  <c r="J74" i="1"/>
  <c r="I74" i="1"/>
  <c r="E74" i="1"/>
  <c r="R73" i="1"/>
  <c r="Q73" i="1"/>
  <c r="P73" i="1"/>
  <c r="O73" i="1"/>
  <c r="K73" i="1"/>
  <c r="J73" i="1"/>
  <c r="I73" i="1"/>
  <c r="E73" i="1"/>
  <c r="R72" i="1"/>
  <c r="Q72" i="1"/>
  <c r="P72" i="1"/>
  <c r="O72" i="1"/>
  <c r="K72" i="1"/>
  <c r="J72" i="1"/>
  <c r="I72" i="1"/>
  <c r="E72" i="1"/>
  <c r="R71" i="1"/>
  <c r="Q71" i="1"/>
  <c r="P71" i="1"/>
  <c r="O71" i="1"/>
  <c r="K71" i="1"/>
  <c r="J71" i="1"/>
  <c r="I71" i="1"/>
  <c r="E71" i="1"/>
  <c r="R70" i="1"/>
  <c r="Q70" i="1"/>
  <c r="P70" i="1"/>
  <c r="O70" i="1"/>
  <c r="K70" i="1"/>
  <c r="J70" i="1"/>
  <c r="I70" i="1"/>
  <c r="E70" i="1"/>
  <c r="R69" i="1"/>
  <c r="Q69" i="1"/>
  <c r="P69" i="1"/>
  <c r="O69" i="1"/>
  <c r="K69" i="1"/>
  <c r="J69" i="1"/>
  <c r="I69" i="1"/>
  <c r="E69" i="1"/>
  <c r="R68" i="1"/>
  <c r="Q68" i="1"/>
  <c r="P68" i="1"/>
  <c r="O68" i="1"/>
  <c r="K68" i="1"/>
  <c r="J68" i="1"/>
  <c r="I68" i="1"/>
  <c r="E68" i="1"/>
  <c r="R67" i="1"/>
  <c r="Q67" i="1"/>
  <c r="P67" i="1"/>
  <c r="O67" i="1"/>
  <c r="K67" i="1"/>
  <c r="J67" i="1"/>
  <c r="I67" i="1"/>
  <c r="E67" i="1"/>
  <c r="R66" i="1"/>
  <c r="Q66" i="1"/>
  <c r="P66" i="1"/>
  <c r="O66" i="1"/>
  <c r="K66" i="1"/>
  <c r="J66" i="1"/>
  <c r="I66" i="1"/>
  <c r="E66" i="1"/>
  <c r="R65" i="1"/>
  <c r="Q65" i="1"/>
  <c r="P65" i="1"/>
  <c r="O65" i="1"/>
  <c r="K65" i="1"/>
  <c r="J65" i="1"/>
  <c r="I65" i="1"/>
  <c r="E65" i="1"/>
  <c r="R64" i="1"/>
  <c r="Q64" i="1"/>
  <c r="P64" i="1"/>
  <c r="O64" i="1"/>
  <c r="K64" i="1"/>
  <c r="J64" i="1"/>
  <c r="I64" i="1"/>
  <c r="E64" i="1"/>
  <c r="R63" i="1"/>
  <c r="Q63" i="1"/>
  <c r="P63" i="1"/>
  <c r="O63" i="1"/>
  <c r="K63" i="1"/>
  <c r="J63" i="1"/>
  <c r="I63" i="1"/>
  <c r="E63" i="1"/>
  <c r="R62" i="1"/>
  <c r="Q62" i="1"/>
  <c r="P62" i="1"/>
  <c r="O62" i="1"/>
  <c r="K62" i="1"/>
  <c r="J62" i="1"/>
  <c r="I62" i="1"/>
  <c r="E62" i="1"/>
  <c r="R61" i="1"/>
  <c r="Q61" i="1"/>
  <c r="P61" i="1"/>
  <c r="O61" i="1"/>
  <c r="K61" i="1"/>
  <c r="J61" i="1"/>
  <c r="I61" i="1"/>
  <c r="E61" i="1"/>
  <c r="R60" i="1"/>
  <c r="Q60" i="1"/>
  <c r="P60" i="1"/>
  <c r="O60" i="1"/>
  <c r="K60" i="1"/>
  <c r="J60" i="1"/>
  <c r="I60" i="1"/>
  <c r="E60" i="1"/>
  <c r="R59" i="1"/>
  <c r="Q59" i="1"/>
  <c r="P59" i="1"/>
  <c r="O59" i="1"/>
  <c r="K59" i="1"/>
  <c r="J59" i="1"/>
  <c r="I59" i="1"/>
  <c r="E59" i="1"/>
  <c r="R58" i="1"/>
  <c r="Q58" i="1"/>
  <c r="P58" i="1"/>
  <c r="O58" i="1"/>
  <c r="K58" i="1"/>
  <c r="J58" i="1"/>
  <c r="I58" i="1"/>
  <c r="E58" i="1"/>
  <c r="R57" i="1"/>
  <c r="Q57" i="1"/>
  <c r="P57" i="1"/>
  <c r="O57" i="1"/>
  <c r="K57" i="1"/>
  <c r="J57" i="1"/>
  <c r="I57" i="1"/>
  <c r="E57" i="1"/>
  <c r="R56" i="1"/>
  <c r="Q56" i="1"/>
  <c r="P56" i="1"/>
  <c r="O56" i="1"/>
  <c r="K56" i="1"/>
  <c r="J56" i="1"/>
  <c r="I56" i="1"/>
  <c r="E56" i="1"/>
  <c r="R55" i="1"/>
  <c r="Q55" i="1"/>
  <c r="P55" i="1"/>
  <c r="O55" i="1"/>
  <c r="K55" i="1"/>
  <c r="J55" i="1"/>
  <c r="I55" i="1"/>
  <c r="E55" i="1"/>
  <c r="R54" i="1"/>
  <c r="Q54" i="1"/>
  <c r="P54" i="1"/>
  <c r="O54" i="1"/>
  <c r="K54" i="1"/>
  <c r="J54" i="1"/>
  <c r="I54" i="1"/>
  <c r="E54" i="1"/>
  <c r="R53" i="1"/>
  <c r="Q53" i="1"/>
  <c r="P53" i="1"/>
  <c r="O53" i="1"/>
  <c r="K53" i="1"/>
  <c r="J53" i="1"/>
  <c r="I53" i="1"/>
  <c r="E53" i="1"/>
  <c r="R52" i="1"/>
  <c r="Q52" i="1"/>
  <c r="P52" i="1"/>
  <c r="O52" i="1"/>
  <c r="K52" i="1"/>
  <c r="J52" i="1"/>
  <c r="I52" i="1"/>
  <c r="E52" i="1"/>
  <c r="R51" i="1"/>
  <c r="Q51" i="1"/>
  <c r="P51" i="1"/>
  <c r="O51" i="1"/>
  <c r="K51" i="1"/>
  <c r="J51" i="1"/>
  <c r="I51" i="1"/>
  <c r="E51" i="1"/>
  <c r="R50" i="1"/>
  <c r="Q50" i="1"/>
  <c r="P50" i="1"/>
  <c r="O50" i="1"/>
  <c r="K50" i="1"/>
  <c r="J50" i="1"/>
  <c r="I50" i="1"/>
  <c r="E50" i="1"/>
  <c r="R49" i="1"/>
  <c r="Q49" i="1"/>
  <c r="P49" i="1"/>
  <c r="O49" i="1"/>
  <c r="K49" i="1"/>
  <c r="J49" i="1"/>
  <c r="I49" i="1"/>
  <c r="E49" i="1"/>
  <c r="R48" i="1"/>
  <c r="Q48" i="1"/>
  <c r="P48" i="1"/>
  <c r="O48" i="1"/>
  <c r="K48" i="1"/>
  <c r="J48" i="1"/>
  <c r="I48" i="1"/>
  <c r="E48" i="1"/>
  <c r="R47" i="1"/>
  <c r="Q47" i="1"/>
  <c r="P47" i="1"/>
  <c r="O47" i="1"/>
  <c r="K47" i="1"/>
  <c r="J47" i="1"/>
  <c r="I47" i="1"/>
  <c r="E47" i="1"/>
  <c r="R46" i="1"/>
  <c r="Q46" i="1"/>
  <c r="P46" i="1"/>
  <c r="O46" i="1"/>
  <c r="K46" i="1"/>
  <c r="J46" i="1"/>
  <c r="I46" i="1"/>
  <c r="E46" i="1"/>
  <c r="R45" i="1"/>
  <c r="Q45" i="1"/>
  <c r="P45" i="1"/>
  <c r="O45" i="1"/>
  <c r="K45" i="1"/>
  <c r="J45" i="1"/>
  <c r="I45" i="1"/>
  <c r="E45" i="1"/>
  <c r="R44" i="1"/>
  <c r="Q44" i="1"/>
  <c r="P44" i="1"/>
  <c r="O44" i="1"/>
  <c r="K44" i="1"/>
  <c r="J44" i="1"/>
  <c r="I44" i="1"/>
  <c r="E44" i="1"/>
  <c r="R43" i="1"/>
  <c r="Q43" i="1"/>
  <c r="P43" i="1"/>
  <c r="O43" i="1"/>
  <c r="K43" i="1"/>
  <c r="J43" i="1"/>
  <c r="I43" i="1"/>
  <c r="E43" i="1"/>
  <c r="R42" i="1"/>
  <c r="Q42" i="1"/>
  <c r="P42" i="1"/>
  <c r="O42" i="1"/>
  <c r="K42" i="1"/>
  <c r="J42" i="1"/>
  <c r="I42" i="1"/>
  <c r="E42" i="1"/>
  <c r="R41" i="1"/>
  <c r="Q41" i="1"/>
  <c r="P41" i="1"/>
  <c r="O41" i="1"/>
  <c r="K41" i="1"/>
  <c r="J41" i="1"/>
  <c r="I41" i="1"/>
  <c r="E41" i="1"/>
  <c r="R40" i="1"/>
  <c r="Q40" i="1"/>
  <c r="P40" i="1"/>
  <c r="O40" i="1"/>
  <c r="K40" i="1"/>
  <c r="J40" i="1"/>
  <c r="I40" i="1"/>
  <c r="E40" i="1"/>
  <c r="R39" i="1"/>
  <c r="Q39" i="1"/>
  <c r="P39" i="1"/>
  <c r="O39" i="1"/>
  <c r="K39" i="1"/>
  <c r="J39" i="1"/>
  <c r="I39" i="1"/>
  <c r="E39" i="1"/>
  <c r="R38" i="1"/>
  <c r="Q38" i="1"/>
  <c r="P38" i="1"/>
  <c r="O38" i="1"/>
  <c r="K38" i="1"/>
  <c r="J38" i="1"/>
  <c r="I38" i="1"/>
  <c r="E38" i="1"/>
  <c r="R37" i="1"/>
  <c r="Q37" i="1"/>
  <c r="P37" i="1"/>
  <c r="O37" i="1"/>
  <c r="K37" i="1"/>
  <c r="J37" i="1"/>
  <c r="I37" i="1"/>
  <c r="E37" i="1"/>
  <c r="R36" i="1"/>
  <c r="Q36" i="1"/>
  <c r="P36" i="1"/>
  <c r="O36" i="1"/>
  <c r="K36" i="1"/>
  <c r="J36" i="1"/>
  <c r="I36" i="1"/>
  <c r="E36" i="1"/>
  <c r="R35" i="1"/>
  <c r="Q35" i="1"/>
  <c r="P35" i="1"/>
  <c r="O35" i="1"/>
  <c r="K35" i="1"/>
  <c r="J35" i="1"/>
  <c r="I35" i="1"/>
  <c r="E35" i="1"/>
  <c r="R34" i="1"/>
  <c r="Q34" i="1"/>
  <c r="P34" i="1"/>
  <c r="O34" i="1"/>
  <c r="K34" i="1"/>
  <c r="J34" i="1"/>
  <c r="I34" i="1"/>
  <c r="E34" i="1"/>
  <c r="R33" i="1"/>
  <c r="Q33" i="1"/>
  <c r="P33" i="1"/>
  <c r="O33" i="1"/>
  <c r="K33" i="1"/>
  <c r="J33" i="1"/>
  <c r="I33" i="1"/>
  <c r="E33" i="1"/>
  <c r="R32" i="1"/>
  <c r="Q32" i="1"/>
  <c r="P32" i="1"/>
  <c r="O32" i="1"/>
  <c r="K32" i="1"/>
  <c r="J32" i="1"/>
  <c r="I32" i="1"/>
  <c r="E32" i="1"/>
  <c r="R31" i="1"/>
  <c r="Q31" i="1"/>
  <c r="P31" i="1"/>
  <c r="O31" i="1"/>
  <c r="K31" i="1"/>
  <c r="J31" i="1"/>
  <c r="I31" i="1"/>
  <c r="E31" i="1"/>
  <c r="R30" i="1"/>
  <c r="Q30" i="1"/>
  <c r="P30" i="1"/>
  <c r="O30" i="1"/>
  <c r="K30" i="1"/>
  <c r="J30" i="1"/>
  <c r="I30" i="1"/>
  <c r="E30" i="1"/>
  <c r="R29" i="1"/>
  <c r="Q29" i="1"/>
  <c r="P29" i="1"/>
  <c r="O29" i="1"/>
  <c r="K29" i="1"/>
  <c r="J29" i="1"/>
  <c r="I29" i="1"/>
  <c r="E29" i="1"/>
  <c r="R28" i="1"/>
  <c r="Q28" i="1"/>
  <c r="P28" i="1"/>
  <c r="O28" i="1"/>
  <c r="K28" i="1"/>
  <c r="J28" i="1"/>
  <c r="I28" i="1"/>
  <c r="E28" i="1"/>
  <c r="R27" i="1"/>
  <c r="Q27" i="1"/>
  <c r="P27" i="1"/>
  <c r="O27" i="1"/>
  <c r="K27" i="1"/>
  <c r="J27" i="1"/>
  <c r="I27" i="1"/>
  <c r="E27" i="1"/>
  <c r="R26" i="1"/>
  <c r="Q26" i="1"/>
  <c r="P26" i="1"/>
  <c r="O26" i="1"/>
  <c r="K26" i="1"/>
  <c r="J26" i="1"/>
  <c r="I26" i="1"/>
  <c r="E26" i="1"/>
  <c r="R25" i="1"/>
  <c r="Q25" i="1"/>
  <c r="P25" i="1"/>
  <c r="O25" i="1"/>
  <c r="K25" i="1"/>
  <c r="J25" i="1"/>
  <c r="I25" i="1"/>
  <c r="E25" i="1"/>
  <c r="R24" i="1"/>
  <c r="Q24" i="1"/>
  <c r="P24" i="1"/>
  <c r="O24" i="1"/>
  <c r="K24" i="1"/>
  <c r="J24" i="1"/>
  <c r="I24" i="1"/>
  <c r="E24" i="1"/>
  <c r="R23" i="1"/>
  <c r="Q23" i="1"/>
  <c r="P23" i="1"/>
  <c r="O23" i="1"/>
  <c r="K23" i="1"/>
  <c r="J23" i="1"/>
  <c r="I23" i="1"/>
  <c r="E23" i="1"/>
  <c r="R22" i="1"/>
  <c r="Q22" i="1"/>
  <c r="P22" i="1"/>
  <c r="O22" i="1"/>
  <c r="K22" i="1"/>
  <c r="J22" i="1"/>
  <c r="I22" i="1"/>
  <c r="E22" i="1"/>
  <c r="R21" i="1"/>
  <c r="Q21" i="1"/>
  <c r="P21" i="1"/>
  <c r="O21" i="1"/>
  <c r="K21" i="1"/>
  <c r="J21" i="1"/>
  <c r="I21" i="1"/>
  <c r="E21" i="1"/>
  <c r="R20" i="1"/>
  <c r="Q20" i="1"/>
  <c r="P20" i="1"/>
  <c r="O20" i="1"/>
  <c r="K20" i="1"/>
  <c r="J20" i="1"/>
  <c r="I20" i="1"/>
  <c r="E20" i="1"/>
  <c r="R19" i="1"/>
  <c r="Q19" i="1"/>
  <c r="P19" i="1"/>
  <c r="O19" i="1"/>
  <c r="K19" i="1"/>
  <c r="J19" i="1"/>
  <c r="I19" i="1"/>
  <c r="E19" i="1"/>
  <c r="R18" i="1"/>
  <c r="Q18" i="1"/>
  <c r="P18" i="1"/>
  <c r="O18" i="1"/>
  <c r="K18" i="1"/>
  <c r="J18" i="1"/>
  <c r="I18" i="1"/>
  <c r="E18" i="1"/>
  <c r="R17" i="1"/>
  <c r="Q17" i="1"/>
  <c r="P17" i="1"/>
  <c r="O17" i="1"/>
  <c r="K17" i="1"/>
  <c r="J17" i="1"/>
  <c r="I17" i="1"/>
  <c r="E17" i="1"/>
  <c r="R16" i="1"/>
  <c r="Q16" i="1"/>
  <c r="P16" i="1"/>
  <c r="O16" i="1"/>
  <c r="K16" i="1"/>
  <c r="J16" i="1"/>
  <c r="I16" i="1"/>
  <c r="E16" i="1"/>
  <c r="R15" i="1"/>
  <c r="Q15" i="1"/>
  <c r="P15" i="1"/>
  <c r="O15" i="1"/>
  <c r="K15" i="1"/>
  <c r="J15" i="1"/>
  <c r="I15" i="1"/>
  <c r="E15" i="1"/>
  <c r="R14" i="1"/>
  <c r="Q14" i="1"/>
  <c r="P14" i="1"/>
  <c r="O14" i="1"/>
  <c r="K14" i="1"/>
  <c r="J14" i="1"/>
  <c r="I14" i="1"/>
  <c r="E14" i="1"/>
  <c r="R13" i="1"/>
  <c r="Q13" i="1"/>
  <c r="P13" i="1"/>
  <c r="O13" i="1"/>
  <c r="K13" i="1"/>
  <c r="J13" i="1"/>
  <c r="I13" i="1"/>
  <c r="E13" i="1"/>
  <c r="R12" i="1"/>
  <c r="Q12" i="1"/>
  <c r="P12" i="1"/>
  <c r="O12" i="1"/>
  <c r="K12" i="1"/>
  <c r="J12" i="1"/>
  <c r="I12" i="1"/>
  <c r="E12" i="1"/>
  <c r="R11" i="1"/>
  <c r="Q11" i="1"/>
  <c r="P11" i="1"/>
  <c r="O11" i="1"/>
  <c r="K11" i="1"/>
  <c r="J11" i="1"/>
  <c r="I11" i="1"/>
  <c r="E11" i="1"/>
  <c r="R10" i="1"/>
  <c r="Q10" i="1"/>
  <c r="P10" i="1"/>
  <c r="O10" i="1"/>
  <c r="K10" i="1"/>
  <c r="J10" i="1"/>
  <c r="I10" i="1"/>
  <c r="E10" i="1"/>
  <c r="J38" i="24" l="1"/>
  <c r="J39" i="24" s="1"/>
  <c r="H9" i="24"/>
  <c r="H16" i="24"/>
  <c r="H29" i="24"/>
  <c r="F12" i="24"/>
  <c r="I32" i="24"/>
</calcChain>
</file>

<file path=xl/sharedStrings.xml><?xml version="1.0" encoding="utf-8"?>
<sst xmlns="http://schemas.openxmlformats.org/spreadsheetml/2006/main" count="556" uniqueCount="196">
  <si>
    <t>Date</t>
  </si>
  <si>
    <t>Address</t>
  </si>
  <si>
    <t>Service</t>
  </si>
  <si>
    <t>Child's Name</t>
  </si>
  <si>
    <t>L</t>
  </si>
  <si>
    <t>Provider Name, Discipline</t>
  </si>
  <si>
    <t>Child's DOB</t>
  </si>
  <si>
    <t>CONT</t>
  </si>
  <si>
    <t>Payer</t>
  </si>
  <si>
    <t>PAYER</t>
  </si>
  <si>
    <t>Location</t>
  </si>
  <si>
    <t>Per my HPC Provider Contract, by typing my name here I attest that the following information is true and accurate.</t>
  </si>
  <si>
    <t>Provider</t>
  </si>
  <si>
    <t>T1024GNTS</t>
  </si>
  <si>
    <t>T1024GOTS</t>
  </si>
  <si>
    <t>T1024GPTS</t>
  </si>
  <si>
    <t>T1024TLTS</t>
  </si>
  <si>
    <t>T1024GNUK</t>
  </si>
  <si>
    <t>T1024HNUK</t>
  </si>
  <si>
    <t>T1024TL</t>
  </si>
  <si>
    <t>T1024GPUK</t>
  </si>
  <si>
    <t>T1024GOUK</t>
  </si>
  <si>
    <t>T2024TL</t>
  </si>
  <si>
    <t>99368TL</t>
  </si>
  <si>
    <t>T2024GQTL</t>
  </si>
  <si>
    <t>T1024</t>
  </si>
  <si>
    <t>H2019HR</t>
  </si>
  <si>
    <t>Charges</t>
  </si>
  <si>
    <t>T1027SC</t>
  </si>
  <si>
    <t>97530HM</t>
  </si>
  <si>
    <t>PHYSICAL THERAPY</t>
  </si>
  <si>
    <t>SPEECH THERAPY</t>
  </si>
  <si>
    <t>OCCT. THERAPY</t>
  </si>
  <si>
    <t>EI SESSION</t>
  </si>
  <si>
    <t>TEAM REVIEW - Face-to-Face</t>
  </si>
  <si>
    <t>TEAM REVIEW - Phone</t>
  </si>
  <si>
    <t>OCCT. THERAPY BY ASST.</t>
  </si>
  <si>
    <t>T1024TSTS</t>
  </si>
  <si>
    <t>COUNSELING</t>
  </si>
  <si>
    <t>CPT CODE</t>
  </si>
  <si>
    <t>EXIT</t>
  </si>
  <si>
    <t>Policy / Group #</t>
  </si>
  <si>
    <t>L = Location: 12-HOME, 99-OTHER Public Place</t>
  </si>
  <si>
    <t>Entries must be typed and submitted electronically.</t>
  </si>
  <si>
    <t xml:space="preserve">                                             FAMILIES</t>
  </si>
  <si>
    <r>
      <t xml:space="preserve">Gender                                </t>
    </r>
    <r>
      <rPr>
        <sz val="8"/>
        <color theme="1"/>
        <rFont val="Tahoma"/>
        <family val="2"/>
      </rPr>
      <t>(M / F)</t>
    </r>
  </si>
  <si>
    <t>G</t>
  </si>
  <si>
    <t>Event</t>
  </si>
  <si>
    <t>OCCT. EVAL</t>
  </si>
  <si>
    <t>PHYSICAL THERAPY EVAL</t>
  </si>
  <si>
    <t>Total Part C:</t>
  </si>
  <si>
    <t>NE Support Fee:</t>
  </si>
  <si>
    <t>Team Evaluation ITDS</t>
  </si>
  <si>
    <t>T1024****</t>
  </si>
  <si>
    <t>Team Evaluation LHCP</t>
  </si>
  <si>
    <t>Team Evaluations:</t>
  </si>
  <si>
    <t>Exit</t>
  </si>
  <si>
    <r>
      <t xml:space="preserve">Team Review-Consult </t>
    </r>
    <r>
      <rPr>
        <i/>
        <sz val="8"/>
        <rFont val="Arial"/>
        <family val="2"/>
      </rPr>
      <t>(Phone / WebEx)</t>
    </r>
  </si>
  <si>
    <r>
      <t xml:space="preserve">Team Review-Consult </t>
    </r>
    <r>
      <rPr>
        <i/>
        <sz val="8"/>
        <rFont val="Arial"/>
        <family val="2"/>
      </rPr>
      <t>(Face-To-Face)</t>
    </r>
  </si>
  <si>
    <t>Team Reviews / Exits:</t>
  </si>
  <si>
    <t>ASST</t>
  </si>
  <si>
    <t>Assistive Technology</t>
  </si>
  <si>
    <t>Assistive Tech Eval</t>
  </si>
  <si>
    <t>Submit CPT</t>
  </si>
  <si>
    <t>Auditory Rehab Service</t>
  </si>
  <si>
    <t>Counseling</t>
  </si>
  <si>
    <t>SpeechTherapy</t>
  </si>
  <si>
    <t>Occupational Therapy</t>
  </si>
  <si>
    <t>Occupational Therapy Eval.</t>
  </si>
  <si>
    <t>Physical Therapy</t>
  </si>
  <si>
    <t>Therapy:</t>
  </si>
  <si>
    <t>T1027TTSC</t>
  </si>
  <si>
    <t>Playgroup/Caregiver Group</t>
  </si>
  <si>
    <t>Early Intervention</t>
  </si>
  <si>
    <t>Early Intervention Session:</t>
  </si>
  <si>
    <t>Resubmitted Part C                       (EOB attached)</t>
  </si>
  <si>
    <t>CONT $</t>
  </si>
  <si>
    <t>MED $</t>
  </si>
  <si>
    <t>TPIN $</t>
  </si>
  <si>
    <t>Total Units</t>
  </si>
  <si>
    <t>Fee / Unit</t>
  </si>
  <si>
    <t>CPT Code</t>
  </si>
  <si>
    <t>Service Description</t>
  </si>
  <si>
    <t>Phone:</t>
  </si>
  <si>
    <t>Address:</t>
  </si>
  <si>
    <t>Date of Invoice:</t>
  </si>
  <si>
    <t>Provider:</t>
  </si>
  <si>
    <t>Row Labels</t>
  </si>
  <si>
    <t>Grand Total</t>
  </si>
  <si>
    <t>MED</t>
  </si>
  <si>
    <t>TPIN</t>
  </si>
  <si>
    <r>
      <rPr>
        <b/>
        <i/>
        <sz val="13"/>
        <color theme="1"/>
        <rFont val="Calibri"/>
        <family val="2"/>
        <scheme val="minor"/>
      </rPr>
      <t xml:space="preserve">*Right Click on </t>
    </r>
    <r>
      <rPr>
        <b/>
        <i/>
        <sz val="11"/>
        <color theme="1"/>
        <rFont val="Calibri"/>
        <family val="2"/>
        <scheme val="minor"/>
      </rPr>
      <t>"</t>
    </r>
    <r>
      <rPr>
        <b/>
        <sz val="11"/>
        <color theme="1"/>
        <rFont val="Calibri"/>
        <family val="2"/>
        <scheme val="minor"/>
      </rPr>
      <t>Row Labels</t>
    </r>
    <r>
      <rPr>
        <b/>
        <i/>
        <sz val="11"/>
        <color theme="1"/>
        <rFont val="Calibri"/>
        <family val="2"/>
        <scheme val="minor"/>
      </rPr>
      <t>"</t>
    </r>
    <r>
      <rPr>
        <b/>
        <i/>
        <sz val="13"/>
        <color theme="1"/>
        <rFont val="Calibri"/>
        <family val="2"/>
        <scheme val="minor"/>
      </rPr>
      <t xml:space="preserve"> and then Left Click on Refresh</t>
    </r>
  </si>
  <si>
    <t>Email:</t>
  </si>
  <si>
    <t>Agency:</t>
  </si>
  <si>
    <t>MONTH of Service: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</si>
  <si>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</si>
  <si>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</si>
  <si>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</si>
  <si>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</si>
  <si>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</si>
  <si>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</si>
  <si>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</si>
  <si>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</si>
  <si>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</si>
  <si>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DECEMBER</t>
  </si>
  <si>
    <t>TOTAL:</t>
  </si>
  <si>
    <t>NE SUPPORT FEE</t>
  </si>
  <si>
    <t>Natural Environment Support Fee</t>
  </si>
  <si>
    <t>Units</t>
  </si>
  <si>
    <t>Mileage Reimbursement</t>
  </si>
  <si>
    <t>N/A</t>
  </si>
  <si>
    <t>SERVICE CODE</t>
  </si>
  <si>
    <t>DESCRIPTION</t>
  </si>
  <si>
    <t>CONIF</t>
  </si>
  <si>
    <t>CONIP</t>
  </si>
  <si>
    <t>COUN</t>
  </si>
  <si>
    <t>EIIF</t>
  </si>
  <si>
    <t>EIGF</t>
  </si>
  <si>
    <t>OCCT</t>
  </si>
  <si>
    <t>PHY</t>
  </si>
  <si>
    <t>SPL</t>
  </si>
  <si>
    <t>COIFF</t>
  </si>
  <si>
    <t>COIFP</t>
  </si>
  <si>
    <t>IPDEF</t>
  </si>
  <si>
    <t>IPDEI</t>
  </si>
  <si>
    <t>OCTH</t>
  </si>
  <si>
    <t>PSTH</t>
  </si>
  <si>
    <t>SPCH</t>
  </si>
  <si>
    <t>NESF</t>
  </si>
  <si>
    <t>Follow-up Eval - ITDS</t>
  </si>
  <si>
    <t>Follow-up Eval - LCSW, LSP, RN</t>
  </si>
  <si>
    <t>Follow-up Eval - OT</t>
  </si>
  <si>
    <t>Follow-up Eval - PT</t>
  </si>
  <si>
    <t>Follow-up Eval - SPL</t>
  </si>
  <si>
    <t>Initial Eval - ITDS</t>
  </si>
  <si>
    <t>Initial Eval - LCSW, LSP, RN</t>
  </si>
  <si>
    <t>Initial Eval - OT</t>
  </si>
  <si>
    <t>Initial Eval - PT</t>
  </si>
  <si>
    <t>Initial Eval - SPL</t>
  </si>
  <si>
    <t>FEE / 1 UNIT</t>
  </si>
  <si>
    <t>1 Hour</t>
  </si>
  <si>
    <t>Unique #</t>
  </si>
  <si>
    <t>CPT</t>
  </si>
  <si>
    <t>ICD-10</t>
  </si>
  <si>
    <t>CONSULT - Face-to-Face or Zone Mtg</t>
  </si>
  <si>
    <t>CONSULT - Phone or Zone Mtg</t>
  </si>
  <si>
    <t>If your "Families" Tab is Complete, you will ONLY have to fill in the Columns Headed in Yellow.  The rest of the information will populate automatically.</t>
  </si>
  <si>
    <t xml:space="preserve">                             Natural Environment Service Log</t>
  </si>
  <si>
    <t>ASTE</t>
  </si>
  <si>
    <t>ASSISTIVE TECHNOLOGY EVAL</t>
  </si>
  <si>
    <t>EI GROUP SESSION</t>
  </si>
  <si>
    <t>Travel Time Reimbursement</t>
  </si>
  <si>
    <t>A0160 / A0080</t>
  </si>
  <si>
    <t>RECOUPMENT</t>
  </si>
  <si>
    <t>Over Payment(s)</t>
  </si>
  <si>
    <r>
      <t>Consult &amp; Zone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(Face-To-Face)</t>
    </r>
  </si>
  <si>
    <r>
      <t>Consult &amp; Zone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(Phone / WebEx)</t>
    </r>
  </si>
  <si>
    <t>Physical Therapy Eval.</t>
  </si>
  <si>
    <t>Speech Therapy Eval.</t>
  </si>
  <si>
    <t>TRAVS</t>
  </si>
  <si>
    <t>Sum of Units</t>
  </si>
  <si>
    <t>Other:</t>
  </si>
  <si>
    <t>Other</t>
  </si>
  <si>
    <t>TO:</t>
  </si>
  <si>
    <t>Health Planning Council of SW FL Inc. c/o Early Steps Program</t>
  </si>
  <si>
    <t>TV Miles</t>
  </si>
  <si>
    <t>CONTM</t>
  </si>
  <si>
    <t>Early Steps Reimburseable Service</t>
  </si>
  <si>
    <t>Medicaid Reimburseable Service</t>
  </si>
  <si>
    <t>Private Insurance Reimburseable Service</t>
  </si>
  <si>
    <t>Inactive Medicaid, Early Steps Reimburseable Service</t>
  </si>
  <si>
    <t>PAYER CODES</t>
  </si>
  <si>
    <t>LOCATION CODES</t>
  </si>
  <si>
    <t>1 - HOME</t>
  </si>
  <si>
    <t>5 - CHILD CARE</t>
  </si>
  <si>
    <t>F - FAMILY DAY CARE</t>
  </si>
  <si>
    <t>P - PUBLIC PLACE</t>
  </si>
  <si>
    <t>*Reference this Code at the beginning of the Child's Name, i.e. CONTM-John Doe</t>
  </si>
  <si>
    <t>Reference this code as the Payer when the Child's Medicaid has gone INACTIVE.</t>
  </si>
  <si>
    <t>Time in</t>
  </si>
  <si>
    <t>Time Out</t>
  </si>
  <si>
    <t xml:space="preserve"> </t>
  </si>
  <si>
    <t>CONTI</t>
  </si>
  <si>
    <t>Private insurance will not reimburse service (Use with valid denials)</t>
  </si>
  <si>
    <t>PHYSICAL THERAPY EVAL (High Complexity)</t>
  </si>
  <si>
    <t>PHYSICAL THERAPY EVAL (Low Complexity)</t>
  </si>
  <si>
    <t>PHYSICAL THERAPY EVAL (Moderate Complexity)</t>
  </si>
  <si>
    <t>SPEECH EVAL (Behav + Quality Analysis of Voice and Res.)</t>
  </si>
  <si>
    <t>SPEECH EVAL (Speech sound prod; eval lang comp)</t>
  </si>
  <si>
    <t>SPEECH EVAL (Eval Speech and Sound Production)</t>
  </si>
  <si>
    <t>SPEECH EVAL (Speech Fluency)</t>
  </si>
  <si>
    <t>INTR</t>
  </si>
  <si>
    <t>Interpreter</t>
  </si>
  <si>
    <t>T1013</t>
  </si>
  <si>
    <t>08/03/2017 TP</t>
  </si>
  <si>
    <r>
      <t xml:space="preserve">Child's Name                                                            </t>
    </r>
    <r>
      <rPr>
        <sz val="8"/>
        <color theme="1"/>
        <rFont val="Tahoma"/>
        <family val="2"/>
      </rPr>
      <t>(Last Name, First Name)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</si>
</sst>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ahoma"/>
      <family val="2"/>
    </font>
    <font>
      <sz val="20"/>
      <color theme="1"/>
      <name val="Vladimir Script"/>
      <family val="4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b/>
      <sz val="13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2"/>
      <name val="Arial"/>
      <family val="2"/>
    </font>
    <font>
      <b/>
      <sz val="15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7"/>
      <color theme="1"/>
      <name val="Tahoma"/>
      <family val="2"/>
    </font>
    <font>
      <sz val="7"/>
      <color theme="1"/>
      <name val="Times New Roman"/>
      <family val="1"/>
    </font>
    <font>
      <i/>
      <sz val="6.5"/>
      <color theme="1"/>
      <name val="Tahoma"/>
      <family val="2"/>
    </font>
    <font>
      <b/>
      <sz val="6.5"/>
      <color rgb="FFFF0000"/>
      <name val="Tahoma"/>
      <family val="2"/>
    </font>
    <font>
      <sz val="8"/>
      <color theme="1"/>
      <name val="Times New Roman"/>
      <family val="1"/>
    </font>
    <font>
      <b/>
      <sz val="12"/>
      <color theme="1"/>
      <name val="Tahoma"/>
      <family val="2"/>
    </font>
    <font>
      <sz val="7"/>
      <color theme="1"/>
      <name val="Tahoma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u/>
      <sz val="11"/>
      <color theme="10"/>
      <name val="Arial"/>
      <family val="2"/>
    </font>
    <font>
      <b/>
      <sz val="9"/>
      <color theme="0"/>
      <name val="Tahoma"/>
      <family val="2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Tahoma"/>
      <family val="2"/>
    </font>
    <font>
      <b/>
      <sz val="13"/>
      <color rgb="FFFF0000"/>
      <name val="Tahoma"/>
      <family val="2"/>
    </font>
    <font>
      <b/>
      <sz val="7"/>
      <color theme="1"/>
      <name val="Times New Roman"/>
      <family val="1"/>
    </font>
    <font>
      <sz val="6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19" fillId="0" borderId="0"/>
    <xf numFmtId="0" fontId="32" fillId="0" borderId="0" applyNumberFormat="0" applyFill="0" applyBorder="0" applyAlignment="0" applyProtection="0"/>
  </cellStyleXfs>
  <cellXfs count="298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4" fontId="1" fillId="0" borderId="0" xfId="0" applyNumberFormat="1" applyFont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4" fontId="7" fillId="4" borderId="11" xfId="0" applyNumberFormat="1" applyFont="1" applyFill="1" applyBorder="1" applyAlignment="1" applyProtection="1">
      <alignment horizontal="right" vertical="center"/>
      <protection locked="0"/>
    </xf>
    <xf numFmtId="49" fontId="7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3" xfId="0" applyNumberFormat="1" applyFont="1" applyFill="1" applyBorder="1" applyAlignment="1" applyProtection="1">
      <alignment horizontal="center" vertical="center" shrinkToFit="1"/>
      <protection locked="0"/>
    </xf>
    <xf numFmtId="14" fontId="7" fillId="4" borderId="10" xfId="0" applyNumberFormat="1" applyFont="1" applyFill="1" applyBorder="1" applyAlignment="1" applyProtection="1">
      <alignment horizontal="right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49" fontId="7" fillId="4" borderId="11" xfId="0" applyNumberFormat="1" applyFont="1" applyFill="1" applyBorder="1" applyAlignment="1" applyProtection="1">
      <alignment horizontal="center" vertical="center"/>
      <protection locked="0"/>
    </xf>
    <xf numFmtId="49" fontId="7" fillId="4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14" fontId="8" fillId="0" borderId="0" xfId="0" applyNumberFormat="1" applyFont="1" applyAlignment="1" applyProtection="1">
      <alignment vertical="center"/>
    </xf>
    <xf numFmtId="14" fontId="3" fillId="0" borderId="12" xfId="0" applyNumberFormat="1" applyFont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1" fillId="0" borderId="12" xfId="0" applyNumberFormat="1" applyFont="1" applyBorder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4" fontId="5" fillId="0" borderId="0" xfId="0" applyNumberFormat="1" applyFont="1" applyBorder="1" applyAlignment="1" applyProtection="1">
      <alignment vertical="center"/>
    </xf>
    <xf numFmtId="0" fontId="12" fillId="0" borderId="0" xfId="0" applyFont="1"/>
    <xf numFmtId="44" fontId="2" fillId="0" borderId="0" xfId="1" applyFont="1" applyFill="1" applyBorder="1" applyAlignment="1" applyProtection="1">
      <alignment vertical="center"/>
    </xf>
    <xf numFmtId="44" fontId="12" fillId="0" borderId="8" xfId="1" applyFont="1" applyBorder="1" applyAlignment="1">
      <alignment horizontal="right"/>
    </xf>
    <xf numFmtId="0" fontId="13" fillId="0" borderId="0" xfId="0" applyFont="1"/>
    <xf numFmtId="0" fontId="12" fillId="0" borderId="0" xfId="0" applyFont="1" applyAlignment="1">
      <alignment horizontal="right"/>
    </xf>
    <xf numFmtId="44" fontId="12" fillId="5" borderId="8" xfId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4" fontId="1" fillId="0" borderId="0" xfId="1" applyFont="1" applyFill="1" applyAlignment="1" applyProtection="1">
      <alignment vertical="center"/>
    </xf>
    <xf numFmtId="44" fontId="1" fillId="0" borderId="12" xfId="1" applyFont="1" applyFill="1" applyBorder="1" applyAlignment="1" applyProtection="1">
      <alignment vertical="center"/>
    </xf>
    <xf numFmtId="44" fontId="8" fillId="0" borderId="0" xfId="1" applyFont="1" applyFill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2" fontId="1" fillId="0" borderId="12" xfId="0" applyNumberFormat="1" applyFont="1" applyBorder="1" applyAlignment="1" applyProtection="1">
      <alignment vertical="center"/>
    </xf>
    <xf numFmtId="2" fontId="8" fillId="0" borderId="0" xfId="0" applyNumberFormat="1" applyFont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vertical="center"/>
    </xf>
    <xf numFmtId="44" fontId="5" fillId="0" borderId="0" xfId="1" applyFont="1" applyBorder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4" fontId="1" fillId="0" borderId="0" xfId="0" applyNumberFormat="1" applyFont="1" applyAlignment="1" applyProtection="1">
      <alignment horizontal="right" vertical="center"/>
    </xf>
    <xf numFmtId="14" fontId="1" fillId="0" borderId="0" xfId="0" applyNumberFormat="1" applyFont="1" applyBorder="1" applyAlignment="1" applyProtection="1">
      <alignment horizontal="right" vertical="center"/>
    </xf>
    <xf numFmtId="14" fontId="6" fillId="0" borderId="0" xfId="0" applyNumberFormat="1" applyFont="1" applyBorder="1" applyAlignment="1" applyProtection="1">
      <alignment horizontal="right" vertical="center"/>
    </xf>
    <xf numFmtId="14" fontId="4" fillId="0" borderId="0" xfId="0" applyNumberFormat="1" applyFont="1" applyBorder="1" applyAlignment="1" applyProtection="1">
      <alignment horizontal="right" vertical="center"/>
    </xf>
    <xf numFmtId="44" fontId="12" fillId="5" borderId="8" xfId="1" applyFont="1" applyFill="1" applyBorder="1" applyAlignment="1">
      <alignment horizontal="left"/>
    </xf>
    <xf numFmtId="44" fontId="12" fillId="0" borderId="8" xfId="1" applyFont="1" applyBorder="1" applyAlignment="1">
      <alignment horizontal="left"/>
    </xf>
    <xf numFmtId="44" fontId="12" fillId="0" borderId="0" xfId="1" applyFont="1" applyAlignment="1">
      <alignment horizontal="left"/>
    </xf>
    <xf numFmtId="0" fontId="20" fillId="0" borderId="0" xfId="2" applyFont="1" applyProtection="1"/>
    <xf numFmtId="0" fontId="20" fillId="0" borderId="0" xfId="2" applyFont="1" applyBorder="1" applyProtection="1"/>
    <xf numFmtId="2" fontId="20" fillId="5" borderId="0" xfId="2" applyNumberFormat="1" applyFont="1" applyFill="1" applyBorder="1" applyProtection="1"/>
    <xf numFmtId="0" fontId="20" fillId="5" borderId="0" xfId="2" applyFont="1" applyFill="1" applyBorder="1" applyProtection="1"/>
    <xf numFmtId="164" fontId="20" fillId="5" borderId="0" xfId="2" applyNumberFormat="1" applyFont="1" applyFill="1" applyAlignment="1" applyProtection="1">
      <alignment horizontal="right"/>
    </xf>
    <xf numFmtId="0" fontId="20" fillId="0" borderId="0" xfId="2" applyFont="1" applyAlignment="1" applyProtection="1">
      <alignment horizontal="left" wrapText="1"/>
    </xf>
    <xf numFmtId="0" fontId="20" fillId="0" borderId="0" xfId="2" applyFont="1" applyFill="1" applyBorder="1" applyProtection="1"/>
    <xf numFmtId="2" fontId="20" fillId="0" borderId="0" xfId="2" applyNumberFormat="1" applyFont="1" applyFill="1" applyBorder="1" applyProtection="1"/>
    <xf numFmtId="164" fontId="20" fillId="0" borderId="0" xfId="2" applyNumberFormat="1" applyFont="1" applyFill="1" applyAlignment="1" applyProtection="1">
      <alignment horizontal="right"/>
    </xf>
    <xf numFmtId="0" fontId="21" fillId="0" borderId="0" xfId="2" applyFont="1" applyProtection="1"/>
    <xf numFmtId="0" fontId="20" fillId="0" borderId="14" xfId="2" applyFont="1" applyBorder="1" applyProtection="1"/>
    <xf numFmtId="0" fontId="20" fillId="0" borderId="0" xfId="2" applyFont="1" applyAlignment="1" applyProtection="1">
      <alignment horizontal="left"/>
    </xf>
    <xf numFmtId="44" fontId="20" fillId="7" borderId="8" xfId="2" applyNumberFormat="1" applyFont="1" applyFill="1" applyBorder="1" applyAlignment="1" applyProtection="1">
      <alignment horizontal="right"/>
    </xf>
    <xf numFmtId="0" fontId="20" fillId="7" borderId="8" xfId="2" applyFont="1" applyFill="1" applyBorder="1" applyAlignment="1" applyProtection="1">
      <alignment horizontal="right"/>
    </xf>
    <xf numFmtId="2" fontId="20" fillId="7" borderId="8" xfId="2" applyNumberFormat="1" applyFont="1" applyFill="1" applyBorder="1" applyAlignment="1" applyProtection="1">
      <alignment horizontal="right"/>
    </xf>
    <xf numFmtId="164" fontId="20" fillId="7" borderId="8" xfId="2" applyNumberFormat="1" applyFont="1" applyFill="1" applyBorder="1" applyAlignment="1" applyProtection="1">
      <alignment horizontal="right"/>
    </xf>
    <xf numFmtId="0" fontId="20" fillId="7" borderId="8" xfId="2" applyFont="1" applyFill="1" applyBorder="1" applyAlignment="1" applyProtection="1">
      <alignment horizontal="left" wrapText="1"/>
    </xf>
    <xf numFmtId="0" fontId="22" fillId="7" borderId="7" xfId="2" applyFont="1" applyFill="1" applyBorder="1" applyAlignment="1" applyProtection="1">
      <alignment horizontal="left"/>
    </xf>
    <xf numFmtId="39" fontId="20" fillId="0" borderId="16" xfId="2" applyNumberFormat="1" applyFont="1" applyBorder="1" applyAlignment="1" applyProtection="1">
      <alignment horizontal="right"/>
    </xf>
    <xf numFmtId="2" fontId="20" fillId="5" borderId="16" xfId="2" applyNumberFormat="1" applyFont="1" applyFill="1" applyBorder="1" applyAlignment="1" applyProtection="1">
      <alignment horizontal="right"/>
      <protection locked="0"/>
    </xf>
    <xf numFmtId="2" fontId="20" fillId="5" borderId="14" xfId="2" applyNumberFormat="1" applyFont="1" applyFill="1" applyBorder="1" applyAlignment="1" applyProtection="1">
      <alignment horizontal="right"/>
      <protection locked="0"/>
    </xf>
    <xf numFmtId="0" fontId="20" fillId="0" borderId="14" xfId="2" applyFont="1" applyBorder="1" applyAlignment="1" applyProtection="1">
      <alignment horizontal="left" wrapText="1"/>
    </xf>
    <xf numFmtId="44" fontId="20" fillId="6" borderId="14" xfId="2" applyNumberFormat="1" applyFont="1" applyFill="1" applyBorder="1" applyAlignment="1" applyProtection="1">
      <alignment horizontal="right"/>
    </xf>
    <xf numFmtId="2" fontId="20" fillId="6" borderId="14" xfId="2" applyNumberFormat="1" applyFont="1" applyFill="1" applyBorder="1" applyAlignment="1" applyProtection="1">
      <alignment horizontal="right"/>
    </xf>
    <xf numFmtId="4" fontId="20" fillId="6" borderId="14" xfId="2" applyNumberFormat="1" applyFont="1" applyFill="1" applyBorder="1" applyAlignment="1" applyProtection="1">
      <alignment horizontal="right"/>
    </xf>
    <xf numFmtId="164" fontId="22" fillId="0" borderId="14" xfId="2" applyNumberFormat="1" applyFont="1" applyFill="1" applyBorder="1" applyAlignment="1" applyProtection="1">
      <alignment horizontal="right"/>
    </xf>
    <xf numFmtId="44" fontId="20" fillId="5" borderId="15" xfId="2" applyNumberFormat="1" applyFont="1" applyFill="1" applyBorder="1" applyAlignment="1" applyProtection="1">
      <alignment horizontal="right"/>
      <protection locked="0"/>
    </xf>
    <xf numFmtId="44" fontId="20" fillId="5" borderId="16" xfId="2" applyNumberFormat="1" applyFont="1" applyFill="1" applyBorder="1" applyAlignment="1" applyProtection="1">
      <alignment horizontal="right"/>
      <protection locked="0"/>
    </xf>
    <xf numFmtId="4" fontId="20" fillId="5" borderId="16" xfId="2" applyNumberFormat="1" applyFont="1" applyFill="1" applyBorder="1" applyAlignment="1" applyProtection="1">
      <alignment horizontal="right"/>
      <protection locked="0"/>
    </xf>
    <xf numFmtId="44" fontId="20" fillId="6" borderId="9" xfId="2" applyNumberFormat="1" applyFont="1" applyFill="1" applyBorder="1" applyAlignment="1" applyProtection="1">
      <alignment horizontal="right"/>
    </xf>
    <xf numFmtId="2" fontId="20" fillId="6" borderId="7" xfId="2" applyNumberFormat="1" applyFont="1" applyFill="1" applyBorder="1" applyAlignment="1" applyProtection="1">
      <alignment horizontal="right"/>
    </xf>
    <xf numFmtId="4" fontId="20" fillId="6" borderId="7" xfId="2" applyNumberFormat="1" applyFont="1" applyFill="1" applyBorder="1" applyAlignment="1" applyProtection="1">
      <alignment horizontal="right"/>
    </xf>
    <xf numFmtId="0" fontId="22" fillId="7" borderId="7" xfId="2" applyFont="1" applyFill="1" applyBorder="1" applyAlignment="1" applyProtection="1">
      <alignment horizontal="left" wrapText="1"/>
    </xf>
    <xf numFmtId="0" fontId="21" fillId="0" borderId="0" xfId="2" applyFont="1" applyAlignment="1" applyProtection="1">
      <alignment horizontal="left"/>
    </xf>
    <xf numFmtId="0" fontId="21" fillId="7" borderId="14" xfId="2" applyFont="1" applyFill="1" applyBorder="1" applyAlignment="1" applyProtection="1">
      <alignment horizontal="center" vertical="center" wrapText="1"/>
    </xf>
    <xf numFmtId="164" fontId="21" fillId="7" borderId="14" xfId="2" applyNumberFormat="1" applyFont="1" applyFill="1" applyBorder="1" applyAlignment="1" applyProtection="1">
      <alignment horizontal="center" vertical="center"/>
    </xf>
    <xf numFmtId="0" fontId="21" fillId="7" borderId="7" xfId="2" applyFont="1" applyFill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center" wrapText="1"/>
    </xf>
    <xf numFmtId="2" fontId="21" fillId="0" borderId="0" xfId="2" applyNumberFormat="1" applyFont="1" applyFill="1" applyBorder="1" applyAlignment="1" applyProtection="1">
      <alignment horizontal="center" wrapText="1"/>
    </xf>
    <xf numFmtId="0" fontId="21" fillId="0" borderId="0" xfId="2" applyFont="1" applyFill="1" applyBorder="1" applyAlignment="1" applyProtection="1">
      <alignment horizontal="center" wrapText="1"/>
    </xf>
    <xf numFmtId="164" fontId="21" fillId="0" borderId="0" xfId="2" applyNumberFormat="1" applyFont="1" applyFill="1" applyBorder="1" applyAlignment="1" applyProtection="1">
      <alignment horizontal="right"/>
    </xf>
    <xf numFmtId="0" fontId="21" fillId="0" borderId="0" xfId="2" applyFont="1" applyBorder="1" applyAlignment="1" applyProtection="1">
      <alignment horizontal="left"/>
    </xf>
    <xf numFmtId="0" fontId="21" fillId="0" borderId="0" xfId="2" applyFont="1" applyBorder="1" applyAlignment="1" applyProtection="1">
      <alignment horizontal="left" wrapText="1"/>
    </xf>
    <xf numFmtId="0" fontId="26" fillId="0" borderId="0" xfId="2" applyFont="1" applyAlignment="1" applyProtection="1">
      <alignment horizontal="left"/>
    </xf>
    <xf numFmtId="2" fontId="23" fillId="0" borderId="0" xfId="2" applyNumberFormat="1" applyFont="1" applyFill="1" applyBorder="1" applyAlignment="1" applyProtection="1"/>
    <xf numFmtId="0" fontId="23" fillId="0" borderId="0" xfId="2" applyFont="1" applyProtection="1"/>
    <xf numFmtId="0" fontId="23" fillId="0" borderId="0" xfId="2" applyFont="1" applyBorder="1" applyAlignment="1" applyProtection="1">
      <alignment horizontal="right"/>
    </xf>
    <xf numFmtId="2" fontId="21" fillId="0" borderId="0" xfId="2" applyNumberFormat="1" applyFont="1" applyFill="1" applyBorder="1" applyProtecti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44" fontId="0" fillId="0" borderId="0" xfId="1" applyFont="1"/>
    <xf numFmtId="2" fontId="0" fillId="0" borderId="0" xfId="0" applyNumberFormat="1"/>
    <xf numFmtId="0" fontId="23" fillId="0" borderId="0" xfId="2" applyFont="1" applyAlignment="1" applyProtection="1">
      <alignment horizontal="right"/>
    </xf>
    <xf numFmtId="2" fontId="20" fillId="0" borderId="14" xfId="2" applyNumberFormat="1" applyFont="1" applyFill="1" applyBorder="1" applyAlignment="1" applyProtection="1">
      <alignment horizontal="right"/>
    </xf>
    <xf numFmtId="0" fontId="22" fillId="0" borderId="0" xfId="2" applyFont="1" applyBorder="1" applyAlignment="1" applyProtection="1">
      <alignment horizontal="right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44" fontId="20" fillId="6" borderId="8" xfId="2" applyNumberFormat="1" applyFont="1" applyFill="1" applyBorder="1" applyAlignment="1" applyProtection="1">
      <alignment horizontal="right"/>
    </xf>
    <xf numFmtId="2" fontId="20" fillId="6" borderId="8" xfId="2" applyNumberFormat="1" applyFont="1" applyFill="1" applyBorder="1" applyAlignment="1" applyProtection="1">
      <alignment horizontal="right"/>
    </xf>
    <xf numFmtId="44" fontId="21" fillId="5" borderId="14" xfId="2" applyNumberFormat="1" applyFont="1" applyFill="1" applyBorder="1" applyAlignment="1" applyProtection="1">
      <alignment horizontal="right"/>
      <protection locked="0"/>
    </xf>
    <xf numFmtId="44" fontId="21" fillId="5" borderId="15" xfId="2" applyNumberFormat="1" applyFont="1" applyFill="1" applyBorder="1" applyAlignment="1" applyProtection="1">
      <alignment horizontal="right"/>
      <protection locked="0"/>
    </xf>
    <xf numFmtId="44" fontId="21" fillId="0" borderId="14" xfId="2" applyNumberFormat="1" applyFont="1" applyBorder="1" applyAlignment="1" applyProtection="1">
      <alignment horizontal="right"/>
    </xf>
    <xf numFmtId="49" fontId="9" fillId="5" borderId="4" xfId="0" applyNumberFormat="1" applyFont="1" applyFill="1" applyBorder="1" applyAlignment="1" applyProtection="1">
      <alignment horizontal="center" vertical="center"/>
    </xf>
    <xf numFmtId="49" fontId="9" fillId="5" borderId="6" xfId="0" applyNumberFormat="1" applyFont="1" applyFill="1" applyBorder="1" applyAlignment="1" applyProtection="1">
      <alignment horizontal="center" vertical="center" wrapText="1"/>
    </xf>
    <xf numFmtId="49" fontId="9" fillId="5" borderId="3" xfId="0" applyNumberFormat="1" applyFont="1" applyFill="1" applyBorder="1" applyAlignment="1" applyProtection="1">
      <alignment horizontal="center" vertical="center" wrapText="1"/>
    </xf>
    <xf numFmtId="14" fontId="10" fillId="0" borderId="13" xfId="0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13" fillId="5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5" borderId="8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3" fillId="5" borderId="8" xfId="0" applyFont="1" applyFill="1" applyBorder="1" applyAlignment="1">
      <alignment horizontal="right"/>
    </xf>
    <xf numFmtId="0" fontId="13" fillId="0" borderId="8" xfId="0" applyFont="1" applyBorder="1" applyAlignment="1">
      <alignment horizontal="right"/>
    </xf>
    <xf numFmtId="14" fontId="10" fillId="0" borderId="13" xfId="0" applyNumberFormat="1" applyFont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 shrinkToFit="1"/>
      <protection locked="0"/>
    </xf>
    <xf numFmtId="49" fontId="7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14" fontId="7" fillId="4" borderId="11" xfId="0" applyNumberFormat="1" applyFont="1" applyFill="1" applyBorder="1" applyAlignment="1" applyProtection="1">
      <alignment horizontal="center" vertical="center"/>
      <protection locked="0"/>
    </xf>
    <xf numFmtId="14" fontId="7" fillId="4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right" vertical="center"/>
    </xf>
    <xf numFmtId="14" fontId="10" fillId="0" borderId="13" xfId="0" applyNumberFormat="1" applyFont="1" applyBorder="1" applyAlignment="1" applyProtection="1">
      <alignment horizontal="right" vertical="center"/>
    </xf>
    <xf numFmtId="49" fontId="1" fillId="0" borderId="12" xfId="0" applyNumberFormat="1" applyFont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vertical="center"/>
    </xf>
    <xf numFmtId="14" fontId="34" fillId="5" borderId="16" xfId="0" applyNumberFormat="1" applyFont="1" applyFill="1" applyBorder="1" applyAlignment="1" applyProtection="1">
      <alignment horizontal="center" vertical="center"/>
    </xf>
    <xf numFmtId="49" fontId="34" fillId="5" borderId="17" xfId="0" applyNumberFormat="1" applyFont="1" applyFill="1" applyBorder="1" applyAlignment="1" applyProtection="1">
      <alignment horizontal="center" vertical="center" wrapText="1"/>
    </xf>
    <xf numFmtId="0" fontId="34" fillId="2" borderId="17" xfId="0" applyFont="1" applyFill="1" applyBorder="1" applyAlignment="1" applyProtection="1">
      <alignment horizontal="center" vertical="center"/>
    </xf>
    <xf numFmtId="0" fontId="34" fillId="5" borderId="17" xfId="0" applyNumberFormat="1" applyFont="1" applyFill="1" applyBorder="1" applyAlignment="1" applyProtection="1">
      <alignment horizontal="center" vertical="center"/>
    </xf>
    <xf numFmtId="2" fontId="34" fillId="5" borderId="17" xfId="0" applyNumberFormat="1" applyFont="1" applyFill="1" applyBorder="1" applyAlignment="1" applyProtection="1">
      <alignment horizontal="center" vertical="center"/>
    </xf>
    <xf numFmtId="44" fontId="34" fillId="2" borderId="17" xfId="1" applyFont="1" applyFill="1" applyBorder="1" applyAlignment="1" applyProtection="1">
      <alignment horizontal="center" vertical="center"/>
    </xf>
    <xf numFmtId="14" fontId="34" fillId="2" borderId="3" xfId="0" applyNumberFormat="1" applyFont="1" applyFill="1" applyBorder="1" applyAlignment="1" applyProtection="1">
      <alignment horizontal="center" vertical="center" wrapText="1"/>
    </xf>
    <xf numFmtId="14" fontId="34" fillId="2" borderId="4" xfId="0" applyNumberFormat="1" applyFont="1" applyFill="1" applyBorder="1" applyAlignment="1" applyProtection="1">
      <alignment horizontal="center" vertical="center" wrapText="1"/>
    </xf>
    <xf numFmtId="0" fontId="34" fillId="2" borderId="4" xfId="0" applyFont="1" applyFill="1" applyBorder="1" applyAlignment="1" applyProtection="1">
      <alignment horizontal="center" vertical="center" wrapText="1"/>
    </xf>
    <xf numFmtId="0" fontId="34" fillId="2" borderId="5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left"/>
    </xf>
    <xf numFmtId="14" fontId="9" fillId="0" borderId="2" xfId="0" applyNumberFormat="1" applyFont="1" applyBorder="1" applyAlignment="1" applyProtection="1">
      <alignment horizontal="left" vertical="top"/>
    </xf>
    <xf numFmtId="2" fontId="38" fillId="0" borderId="0" xfId="0" applyNumberFormat="1" applyFont="1" applyBorder="1" applyAlignment="1" applyProtection="1">
      <alignment horizontal="left" vertical="top"/>
    </xf>
    <xf numFmtId="0" fontId="9" fillId="0" borderId="2" xfId="0" applyNumberFormat="1" applyFont="1" applyBorder="1" applyAlignment="1" applyProtection="1">
      <alignment horizontal="left" vertical="top"/>
    </xf>
    <xf numFmtId="0" fontId="9" fillId="0" borderId="0" xfId="0" applyNumberFormat="1" applyFont="1" applyBorder="1" applyAlignment="1" applyProtection="1">
      <alignment vertical="top"/>
    </xf>
    <xf numFmtId="0" fontId="9" fillId="0" borderId="2" xfId="0" applyNumberFormat="1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</xf>
    <xf numFmtId="14" fontId="39" fillId="0" borderId="13" xfId="0" applyNumberFormat="1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7" fillId="0" borderId="13" xfId="0" applyFont="1" applyBorder="1" applyAlignment="1" applyProtection="1">
      <alignment vertical="center"/>
    </xf>
    <xf numFmtId="0" fontId="36" fillId="0" borderId="0" xfId="0" applyFont="1" applyAlignment="1" applyProtection="1">
      <alignment horizontal="left" vertical="top"/>
    </xf>
    <xf numFmtId="14" fontId="40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40" fillId="0" borderId="17" xfId="0" applyFont="1" applyFill="1" applyBorder="1" applyAlignment="1" applyProtection="1">
      <alignment horizontal="left" vertical="center" shrinkToFit="1"/>
    </xf>
    <xf numFmtId="0" fontId="40" fillId="0" borderId="17" xfId="0" applyFont="1" applyFill="1" applyBorder="1" applyAlignment="1" applyProtection="1">
      <alignment horizontal="center" vertical="center" shrinkToFit="1"/>
      <protection locked="0"/>
    </xf>
    <xf numFmtId="2" fontId="40" fillId="0" borderId="17" xfId="0" applyNumberFormat="1" applyFont="1" applyFill="1" applyBorder="1" applyAlignment="1" applyProtection="1">
      <alignment horizontal="center" vertical="center" shrinkToFit="1"/>
      <protection locked="0"/>
    </xf>
    <xf numFmtId="44" fontId="40" fillId="0" borderId="17" xfId="1" applyFont="1" applyFill="1" applyBorder="1" applyAlignment="1" applyProtection="1">
      <alignment horizontal="center" vertical="center" shrinkToFit="1"/>
    </xf>
    <xf numFmtId="0" fontId="40" fillId="0" borderId="17" xfId="0" applyFont="1" applyFill="1" applyBorder="1" applyAlignment="1" applyProtection="1">
      <alignment horizontal="center" vertical="center" shrinkToFit="1"/>
    </xf>
    <xf numFmtId="0" fontId="40" fillId="3" borderId="17" xfId="0" applyFont="1" applyFill="1" applyBorder="1" applyAlignment="1" applyProtection="1">
      <alignment horizontal="center" vertical="center" shrinkToFit="1"/>
    </xf>
    <xf numFmtId="14" fontId="40" fillId="0" borderId="3" xfId="0" applyNumberFormat="1" applyFont="1" applyFill="1" applyBorder="1" applyAlignment="1" applyProtection="1">
      <alignment horizontal="right" vertical="center" shrinkToFit="1"/>
    </xf>
    <xf numFmtId="14" fontId="40" fillId="0" borderId="4" xfId="0" applyNumberFormat="1" applyFont="1" applyFill="1" applyBorder="1" applyAlignment="1" applyProtection="1">
      <alignment horizontal="center" vertical="center" shrinkToFit="1"/>
    </xf>
    <xf numFmtId="49" fontId="4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17" xfId="0" applyNumberFormat="1" applyFont="1" applyFill="1" applyBorder="1" applyAlignment="1" applyProtection="1">
      <alignment horizontal="center" vertical="center" shrinkToFit="1"/>
      <protection locked="0"/>
    </xf>
    <xf numFmtId="14" fontId="40" fillId="0" borderId="16" xfId="0" applyNumberFormat="1" applyFont="1" applyBorder="1" applyAlignment="1" applyProtection="1">
      <alignment horizontal="right" vertical="center" shrinkToFit="1"/>
      <protection locked="0"/>
    </xf>
    <xf numFmtId="49" fontId="40" fillId="0" borderId="17" xfId="0" applyNumberFormat="1" applyFont="1" applyBorder="1" applyAlignment="1" applyProtection="1">
      <alignment horizontal="center" vertical="center" shrinkToFit="1"/>
      <protection locked="0"/>
    </xf>
    <xf numFmtId="0" fontId="40" fillId="0" borderId="17" xfId="0" applyNumberFormat="1" applyFont="1" applyBorder="1" applyAlignment="1" applyProtection="1">
      <alignment horizontal="center" vertical="center" shrinkToFit="1"/>
      <protection locked="0"/>
    </xf>
    <xf numFmtId="2" fontId="40" fillId="0" borderId="17" xfId="0" applyNumberFormat="1" applyFont="1" applyBorder="1" applyAlignment="1" applyProtection="1">
      <alignment horizontal="center" vertical="center" shrinkToFit="1"/>
      <protection locked="0"/>
    </xf>
    <xf numFmtId="14" fontId="40" fillId="2" borderId="16" xfId="0" applyNumberFormat="1" applyFont="1" applyFill="1" applyBorder="1" applyAlignment="1" applyProtection="1">
      <alignment horizontal="right" vertical="center" shrinkToFit="1"/>
    </xf>
    <xf numFmtId="49" fontId="40" fillId="2" borderId="17" xfId="0" applyNumberFormat="1" applyFont="1" applyFill="1" applyBorder="1" applyAlignment="1" applyProtection="1">
      <alignment horizontal="center" vertical="center" shrinkToFit="1"/>
    </xf>
    <xf numFmtId="0" fontId="40" fillId="2" borderId="17" xfId="0" applyFont="1" applyFill="1" applyBorder="1" applyAlignment="1" applyProtection="1">
      <alignment horizontal="left" vertical="center" shrinkToFit="1"/>
    </xf>
    <xf numFmtId="2" fontId="40" fillId="2" borderId="17" xfId="0" applyNumberFormat="1" applyFont="1" applyFill="1" applyBorder="1" applyAlignment="1" applyProtection="1">
      <alignment horizontal="center" vertical="center" shrinkToFit="1"/>
    </xf>
    <xf numFmtId="0" fontId="40" fillId="2" borderId="17" xfId="0" applyNumberFormat="1" applyFont="1" applyFill="1" applyBorder="1" applyAlignment="1" applyProtection="1">
      <alignment horizontal="center" vertical="center" shrinkToFit="1"/>
    </xf>
    <xf numFmtId="14" fontId="40" fillId="2" borderId="3" xfId="0" applyNumberFormat="1" applyFont="1" applyFill="1" applyBorder="1" applyAlignment="1" applyProtection="1">
      <alignment horizontal="right" vertical="center" shrinkToFit="1"/>
    </xf>
    <xf numFmtId="14" fontId="40" fillId="2" borderId="4" xfId="0" applyNumberFormat="1" applyFont="1" applyFill="1" applyBorder="1" applyAlignment="1" applyProtection="1">
      <alignment horizontal="center" vertical="center" shrinkToFit="1"/>
    </xf>
    <xf numFmtId="0" fontId="40" fillId="0" borderId="4" xfId="0" applyFont="1" applyFill="1" applyBorder="1" applyAlignment="1" applyProtection="1">
      <alignment horizontal="left" vertical="center" shrinkToFit="1"/>
    </xf>
    <xf numFmtId="0" fontId="40" fillId="0" borderId="5" xfId="0" applyFont="1" applyFill="1" applyBorder="1" applyAlignment="1" applyProtection="1">
      <alignment horizontal="center" vertical="center" shrinkToFit="1"/>
    </xf>
    <xf numFmtId="0" fontId="35" fillId="0" borderId="0" xfId="0" applyFont="1" applyBorder="1" applyAlignment="1" applyProtection="1">
      <alignment vertical="center" shrinkToFit="1"/>
    </xf>
    <xf numFmtId="0" fontId="40" fillId="2" borderId="4" xfId="0" applyFont="1" applyFill="1" applyBorder="1" applyAlignment="1" applyProtection="1">
      <alignment horizontal="left" vertical="center" shrinkToFit="1"/>
    </xf>
    <xf numFmtId="0" fontId="40" fillId="2" borderId="5" xfId="0" applyFont="1" applyFill="1" applyBorder="1" applyAlignment="1" applyProtection="1">
      <alignment horizontal="center" vertical="center" shrinkToFit="1"/>
    </xf>
    <xf numFmtId="0" fontId="13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right"/>
    </xf>
    <xf numFmtId="44" fontId="12" fillId="0" borderId="8" xfId="1" applyFont="1" applyFill="1" applyBorder="1" applyAlignment="1">
      <alignment horizontal="right"/>
    </xf>
    <xf numFmtId="44" fontId="12" fillId="0" borderId="8" xfId="1" applyFont="1" applyFill="1" applyBorder="1" applyAlignment="1">
      <alignment horizontal="left"/>
    </xf>
    <xf numFmtId="49" fontId="40" fillId="0" borderId="17" xfId="0" applyNumberFormat="1" applyFont="1" applyFill="1" applyBorder="1" applyAlignment="1" applyProtection="1">
      <alignment horizontal="center" vertical="center" shrinkToFit="1"/>
    </xf>
    <xf numFmtId="14" fontId="5" fillId="0" borderId="0" xfId="0" applyNumberFormat="1" applyFont="1" applyBorder="1" applyAlignment="1" applyProtection="1">
      <alignment horizontal="left" vertical="center" shrinkToFit="1"/>
    </xf>
    <xf numFmtId="0" fontId="0" fillId="0" borderId="0" xfId="0" pivotButton="1"/>
    <xf numFmtId="0" fontId="41" fillId="0" borderId="14" xfId="2" applyFont="1" applyBorder="1" applyProtection="1"/>
    <xf numFmtId="0" fontId="43" fillId="7" borderId="7" xfId="2" applyFont="1" applyFill="1" applyBorder="1" applyAlignment="1" applyProtection="1">
      <alignment horizontal="left" wrapText="1"/>
    </xf>
    <xf numFmtId="0" fontId="44" fillId="0" borderId="0" xfId="2" applyFont="1" applyAlignment="1" applyProtection="1">
      <alignment horizontal="left"/>
    </xf>
    <xf numFmtId="0" fontId="44" fillId="7" borderId="8" xfId="2" applyFont="1" applyFill="1" applyBorder="1" applyAlignment="1" applyProtection="1">
      <alignment horizontal="left" wrapText="1"/>
    </xf>
    <xf numFmtId="164" fontId="44" fillId="7" borderId="8" xfId="2" applyNumberFormat="1" applyFont="1" applyFill="1" applyBorder="1" applyAlignment="1" applyProtection="1">
      <alignment horizontal="right"/>
    </xf>
    <xf numFmtId="0" fontId="44" fillId="7" borderId="8" xfId="2" applyFont="1" applyFill="1" applyBorder="1" applyAlignment="1" applyProtection="1">
      <alignment horizontal="right"/>
    </xf>
    <xf numFmtId="44" fontId="44" fillId="7" borderId="8" xfId="2" applyNumberFormat="1" applyFont="1" applyFill="1" applyBorder="1" applyAlignment="1" applyProtection="1">
      <alignment horizontal="right"/>
    </xf>
    <xf numFmtId="44" fontId="44" fillId="7" borderId="9" xfId="2" applyNumberFormat="1" applyFont="1" applyFill="1" applyBorder="1" applyAlignment="1" applyProtection="1">
      <alignment horizontal="right"/>
    </xf>
    <xf numFmtId="44" fontId="20" fillId="7" borderId="9" xfId="2" applyNumberFormat="1" applyFont="1" applyFill="1" applyBorder="1" applyAlignment="1" applyProtection="1">
      <alignment horizontal="right"/>
    </xf>
    <xf numFmtId="0" fontId="20" fillId="0" borderId="7" xfId="2" applyFont="1" applyBorder="1" applyProtection="1"/>
    <xf numFmtId="4" fontId="20" fillId="6" borderId="14" xfId="2" applyNumberFormat="1" applyFont="1" applyFill="1" applyBorder="1" applyAlignment="1" applyProtection="1">
      <alignment horizontal="right" vertical="center"/>
    </xf>
    <xf numFmtId="44" fontId="20" fillId="6" borderId="14" xfId="2" applyNumberFormat="1" applyFont="1" applyFill="1" applyBorder="1" applyAlignment="1" applyProtection="1">
      <alignment horizontal="right" vertical="center"/>
    </xf>
    <xf numFmtId="2" fontId="20" fillId="6" borderId="14" xfId="2" applyNumberFormat="1" applyFont="1" applyFill="1" applyBorder="1" applyAlignment="1" applyProtection="1">
      <alignment horizontal="right" vertical="center"/>
    </xf>
    <xf numFmtId="164" fontId="42" fillId="0" borderId="14" xfId="2" applyNumberFormat="1" applyFont="1" applyFill="1" applyBorder="1" applyAlignment="1" applyProtection="1">
      <alignment horizontal="right"/>
    </xf>
    <xf numFmtId="44" fontId="21" fillId="0" borderId="9" xfId="2" applyNumberFormat="1" applyFont="1" applyBorder="1" applyProtection="1"/>
    <xf numFmtId="44" fontId="21" fillId="0" borderId="8" xfId="2" applyNumberFormat="1" applyFont="1" applyBorder="1" applyProtection="1"/>
    <xf numFmtId="0" fontId="30" fillId="0" borderId="0" xfId="2" applyFont="1" applyAlignment="1" applyProtection="1">
      <alignment vertical="center"/>
    </xf>
    <xf numFmtId="0" fontId="30" fillId="0" borderId="0" xfId="2" applyFont="1" applyAlignment="1" applyProtection="1">
      <alignment vertical="center" wrapText="1"/>
    </xf>
    <xf numFmtId="0" fontId="30" fillId="0" borderId="0" xfId="2" applyFont="1" applyAlignment="1" applyProtection="1">
      <alignment vertical="top" wrapText="1"/>
    </xf>
    <xf numFmtId="0" fontId="20" fillId="0" borderId="7" xfId="2" applyFont="1" applyFill="1" applyBorder="1" applyAlignment="1" applyProtection="1">
      <alignment horizontal="left" wrapText="1"/>
    </xf>
    <xf numFmtId="0" fontId="42" fillId="0" borderId="7" xfId="2" applyFont="1" applyFill="1" applyBorder="1" applyAlignment="1" applyProtection="1">
      <alignment horizontal="left" wrapText="1"/>
    </xf>
    <xf numFmtId="44" fontId="20" fillId="5" borderId="14" xfId="2" applyNumberFormat="1" applyFont="1" applyFill="1" applyBorder="1" applyAlignment="1" applyProtection="1">
      <alignment horizontal="right" vertical="center"/>
      <protection locked="0"/>
    </xf>
    <xf numFmtId="39" fontId="20" fillId="5" borderId="16" xfId="2" applyNumberFormat="1" applyFont="1" applyFill="1" applyBorder="1" applyAlignment="1" applyProtection="1">
      <alignment horizontal="right"/>
      <protection locked="0"/>
    </xf>
    <xf numFmtId="0" fontId="21" fillId="5" borderId="14" xfId="2" applyNumberFormat="1" applyFont="1" applyFill="1" applyBorder="1" applyAlignment="1" applyProtection="1">
      <alignment horizontal="right"/>
      <protection locked="0"/>
    </xf>
    <xf numFmtId="164" fontId="22" fillId="5" borderId="14" xfId="2" applyNumberFormat="1" applyFont="1" applyFill="1" applyBorder="1" applyAlignment="1" applyProtection="1">
      <alignment horizontal="right"/>
      <protection locked="0"/>
    </xf>
    <xf numFmtId="0" fontId="20" fillId="5" borderId="7" xfId="2" applyFont="1" applyFill="1" applyBorder="1" applyAlignment="1" applyProtection="1">
      <alignment horizontal="left" wrapText="1"/>
      <protection locked="0"/>
    </xf>
    <xf numFmtId="0" fontId="37" fillId="0" borderId="0" xfId="0" applyFont="1" applyBorder="1" applyAlignment="1" applyProtection="1">
      <alignment horizontal="left" vertical="center" wrapText="1"/>
    </xf>
    <xf numFmtId="0" fontId="34" fillId="5" borderId="8" xfId="0" applyFont="1" applyFill="1" applyBorder="1" applyAlignment="1" applyProtection="1">
      <alignment horizontal="center" vertical="center"/>
    </xf>
    <xf numFmtId="0" fontId="40" fillId="0" borderId="8" xfId="0" applyFont="1" applyBorder="1" applyAlignment="1" applyProtection="1">
      <alignment horizontal="center" vertical="center" shrinkToFit="1"/>
      <protection locked="0"/>
    </xf>
    <xf numFmtId="0" fontId="40" fillId="0" borderId="8" xfId="0" applyFont="1" applyBorder="1" applyAlignment="1" applyProtection="1">
      <alignment horizontal="center" vertical="center" shrinkToFi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33" fillId="0" borderId="0" xfId="0" applyFont="1"/>
    <xf numFmtId="0" fontId="33" fillId="0" borderId="1" xfId="0" applyFont="1" applyBorder="1"/>
    <xf numFmtId="0" fontId="12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49" fontId="51" fillId="0" borderId="0" xfId="0" applyNumberFormat="1" applyFont="1" applyAlignment="1" applyProtection="1">
      <alignment horizontal="left" vertical="center"/>
    </xf>
    <xf numFmtId="14" fontId="52" fillId="8" borderId="13" xfId="0" applyNumberFormat="1" applyFont="1" applyFill="1" applyBorder="1" applyAlignment="1" applyProtection="1">
      <alignment horizontal="center" vertical="center"/>
    </xf>
    <xf numFmtId="49" fontId="51" fillId="8" borderId="0" xfId="0" applyNumberFormat="1" applyFont="1" applyFill="1" applyAlignment="1" applyProtection="1">
      <alignment horizontal="center" vertical="center"/>
    </xf>
    <xf numFmtId="0" fontId="46" fillId="8" borderId="0" xfId="0" applyFont="1" applyFill="1" applyAlignment="1" applyProtection="1">
      <alignment horizontal="center" vertical="center"/>
    </xf>
    <xf numFmtId="2" fontId="44" fillId="7" borderId="8" xfId="2" applyNumberFormat="1" applyFont="1" applyFill="1" applyBorder="1" applyAlignment="1" applyProtection="1">
      <alignment horizontal="right"/>
    </xf>
    <xf numFmtId="0" fontId="34" fillId="5" borderId="17" xfId="0" applyFont="1" applyFill="1" applyBorder="1" applyAlignment="1" applyProtection="1">
      <alignment horizontal="center" vertical="center"/>
    </xf>
    <xf numFmtId="0" fontId="40" fillId="3" borderId="17" xfId="0" applyFont="1" applyFill="1" applyBorder="1" applyAlignment="1" applyProtection="1">
      <alignment horizontal="left" vertical="center"/>
      <protection locked="0"/>
    </xf>
    <xf numFmtId="14" fontId="9" fillId="0" borderId="0" xfId="0" applyNumberFormat="1" applyFont="1" applyBorder="1" applyAlignment="1" applyProtection="1">
      <alignment horizontal="left" vertical="top"/>
    </xf>
    <xf numFmtId="14" fontId="34" fillId="5" borderId="18" xfId="0" applyNumberFormat="1" applyFont="1" applyFill="1" applyBorder="1" applyAlignment="1" applyProtection="1">
      <alignment horizontal="center" vertical="center"/>
    </xf>
    <xf numFmtId="14" fontId="40" fillId="0" borderId="18" xfId="0" applyNumberFormat="1" applyFont="1" applyFill="1" applyBorder="1" applyAlignment="1" applyProtection="1">
      <alignment horizontal="right" vertical="center" shrinkToFit="1"/>
      <protection locked="0"/>
    </xf>
    <xf numFmtId="14" fontId="40" fillId="0" borderId="18" xfId="0" applyNumberFormat="1" applyFont="1" applyBorder="1" applyAlignment="1" applyProtection="1">
      <alignment horizontal="right" vertical="center" shrinkToFit="1"/>
      <protection locked="0"/>
    </xf>
    <xf numFmtId="14" fontId="40" fillId="2" borderId="18" xfId="0" applyNumberFormat="1" applyFont="1" applyFill="1" applyBorder="1" applyAlignment="1" applyProtection="1">
      <alignment horizontal="right" vertical="center" shrinkToFit="1"/>
    </xf>
    <xf numFmtId="0" fontId="53" fillId="5" borderId="0" xfId="0" applyFont="1" applyFill="1" applyAlignment="1" applyProtection="1">
      <alignment horizontal="center" vertical="center"/>
    </xf>
    <xf numFmtId="8" fontId="12" fillId="0" borderId="8" xfId="1" applyNumberFormat="1" applyFont="1" applyFill="1" applyBorder="1" applyAlignment="1">
      <alignment horizontal="right"/>
    </xf>
    <xf numFmtId="0" fontId="54" fillId="0" borderId="0" xfId="0" applyFont="1" applyAlignment="1" applyProtection="1">
      <alignment vertical="center"/>
    </xf>
    <xf numFmtId="2" fontId="20" fillId="9" borderId="14" xfId="2" applyNumberFormat="1" applyFont="1" applyFill="1" applyBorder="1" applyAlignment="1" applyProtection="1">
      <alignment horizontal="right"/>
    </xf>
    <xf numFmtId="4" fontId="20" fillId="9" borderId="16" xfId="2" applyNumberFormat="1" applyFont="1" applyFill="1" applyBorder="1" applyAlignment="1" applyProtection="1">
      <alignment horizontal="right"/>
    </xf>
    <xf numFmtId="44" fontId="20" fillId="9" borderId="15" xfId="2" applyNumberFormat="1" applyFont="1" applyFill="1" applyBorder="1" applyAlignment="1" applyProtection="1">
      <alignment horizontal="right"/>
    </xf>
    <xf numFmtId="2" fontId="20" fillId="9" borderId="16" xfId="2" applyNumberFormat="1" applyFont="1" applyFill="1" applyBorder="1" applyAlignment="1" applyProtection="1">
      <alignment horizontal="right"/>
    </xf>
    <xf numFmtId="39" fontId="20" fillId="9" borderId="16" xfId="2" applyNumberFormat="1" applyFont="1" applyFill="1" applyBorder="1" applyAlignment="1" applyProtection="1">
      <alignment horizontal="right"/>
    </xf>
    <xf numFmtId="44" fontId="21" fillId="9" borderId="15" xfId="2" applyNumberFormat="1" applyFont="1" applyFill="1" applyBorder="1" applyAlignment="1" applyProtection="1">
      <alignment horizontal="right"/>
    </xf>
    <xf numFmtId="44" fontId="21" fillId="9" borderId="14" xfId="2" applyNumberFormat="1" applyFont="1" applyFill="1" applyBorder="1" applyAlignment="1" applyProtection="1">
      <alignment horizontal="right"/>
    </xf>
    <xf numFmtId="0" fontId="37" fillId="0" borderId="0" xfId="0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14" fontId="5" fillId="0" borderId="1" xfId="0" applyNumberFormat="1" applyFont="1" applyBorder="1" applyAlignment="1" applyProtection="1">
      <alignment horizontal="left" vertical="center" shrinkToFit="1"/>
      <protection locked="0"/>
    </xf>
    <xf numFmtId="44" fontId="14" fillId="0" borderId="1" xfId="1" applyFont="1" applyBorder="1" applyAlignment="1">
      <alignment horizontal="center"/>
    </xf>
    <xf numFmtId="0" fontId="28" fillId="5" borderId="0" xfId="0" applyFont="1" applyFill="1" applyAlignment="1">
      <alignment horizontal="left" vertical="center"/>
    </xf>
    <xf numFmtId="44" fontId="31" fillId="2" borderId="8" xfId="2" applyNumberFormat="1" applyFont="1" applyFill="1" applyBorder="1" applyAlignment="1" applyProtection="1">
      <alignment horizontal="center"/>
    </xf>
    <xf numFmtId="44" fontId="31" fillId="2" borderId="9" xfId="2" applyNumberFormat="1" applyFont="1" applyFill="1" applyBorder="1" applyAlignment="1" applyProtection="1">
      <alignment horizontal="center"/>
    </xf>
    <xf numFmtId="0" fontId="21" fillId="7" borderId="7" xfId="2" applyFont="1" applyFill="1" applyBorder="1" applyAlignment="1" applyProtection="1">
      <alignment horizontal="center" vertical="center" wrapText="1"/>
    </xf>
    <xf numFmtId="0" fontId="21" fillId="7" borderId="9" xfId="2" applyFont="1" applyFill="1" applyBorder="1" applyAlignment="1" applyProtection="1">
      <alignment horizontal="center" vertical="center" wrapText="1"/>
    </xf>
    <xf numFmtId="0" fontId="31" fillId="2" borderId="7" xfId="2" applyFont="1" applyFill="1" applyBorder="1" applyAlignment="1" applyProtection="1">
      <alignment horizontal="right"/>
    </xf>
    <xf numFmtId="0" fontId="31" fillId="2" borderId="8" xfId="2" applyFont="1" applyFill="1" applyBorder="1" applyAlignment="1" applyProtection="1">
      <alignment horizontal="right"/>
    </xf>
    <xf numFmtId="0" fontId="21" fillId="0" borderId="7" xfId="2" applyFont="1" applyBorder="1" applyAlignment="1" applyProtection="1">
      <alignment horizontal="right"/>
    </xf>
    <xf numFmtId="0" fontId="21" fillId="0" borderId="8" xfId="2" applyFont="1" applyBorder="1" applyAlignment="1" applyProtection="1">
      <alignment horizontal="right"/>
    </xf>
    <xf numFmtId="0" fontId="30" fillId="0" borderId="0" xfId="2" applyFont="1" applyAlignment="1" applyProtection="1">
      <alignment horizontal="center" vertical="top" wrapText="1"/>
    </xf>
    <xf numFmtId="49" fontId="45" fillId="5" borderId="8" xfId="3" applyNumberFormat="1" applyFont="1" applyFill="1" applyBorder="1" applyAlignment="1" applyProtection="1">
      <alignment horizontal="left"/>
      <protection locked="0"/>
    </xf>
    <xf numFmtId="49" fontId="23" fillId="5" borderId="8" xfId="2" applyNumberFormat="1" applyFont="1" applyFill="1" applyBorder="1" applyAlignment="1" applyProtection="1">
      <alignment horizontal="left"/>
      <protection locked="0"/>
    </xf>
    <xf numFmtId="165" fontId="23" fillId="5" borderId="8" xfId="2" applyNumberFormat="1" applyFont="1" applyFill="1" applyBorder="1" applyAlignment="1" applyProtection="1">
      <alignment horizontal="left"/>
      <protection locked="0"/>
    </xf>
    <xf numFmtId="165" fontId="22" fillId="5" borderId="1" xfId="2" applyNumberFormat="1" applyFont="1" applyFill="1" applyBorder="1" applyAlignment="1" applyProtection="1">
      <alignment horizontal="left"/>
      <protection locked="0"/>
    </xf>
    <xf numFmtId="49" fontId="23" fillId="5" borderId="1" xfId="2" applyNumberFormat="1" applyFont="1" applyFill="1" applyBorder="1" applyAlignment="1" applyProtection="1">
      <alignment horizontal="left"/>
      <protection locked="0"/>
    </xf>
    <xf numFmtId="49" fontId="23" fillId="0" borderId="1" xfId="2" applyNumberFormat="1" applyFont="1" applyFill="1" applyBorder="1" applyAlignment="1" applyProtection="1">
      <alignment horizontal="left"/>
    </xf>
    <xf numFmtId="0" fontId="23" fillId="0" borderId="1" xfId="2" applyNumberFormat="1" applyFont="1" applyFill="1" applyBorder="1" applyAlignment="1" applyProtection="1">
      <alignment horizontal="left"/>
    </xf>
    <xf numFmtId="49" fontId="23" fillId="5" borderId="1" xfId="2" applyNumberFormat="1" applyFont="1" applyFill="1" applyBorder="1" applyAlignment="1" applyProtection="1">
      <alignment horizontal="left" wrapText="1"/>
      <protection locked="0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 tint="0.79998168889431442"/>
      </font>
    </dxf>
    <dxf>
      <font>
        <color theme="0"/>
      </font>
    </dxf>
    <dxf>
      <font>
        <color theme="3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205"/>
  <sheetViews>
    <sheetView tabSelected="1" zoomScaleNormal="100" zoomScalePageLayoutView="75" workbookViewId="0">
      <selection activeCell="C6" sqref="C6"/>
    </sheetView>
  </sheetViews>
  <sheetFormatPr defaultColWidth="9.1796875" defaultRowHeight="14" x14ac:dyDescent="0.35"/>
  <cols>
    <col min="1" max="1" width="12.54296875" style="23" customWidth="1"/>
    <col min="2" max="2" width="30.54296875" style="23" customWidth="1"/>
    <col min="3" max="3" width="12.54296875" style="26" customWidth="1"/>
    <col min="4" max="4" width="7.453125" style="24" bestFit="1" customWidth="1"/>
    <col min="5" max="5" width="6.54296875" style="24" bestFit="1" customWidth="1"/>
    <col min="6" max="6" width="8.81640625" style="24" hidden="1" customWidth="1"/>
    <col min="7" max="7" width="6.81640625" style="146" bestFit="1" customWidth="1"/>
    <col min="8" max="8" width="52.453125" style="23" customWidth="1"/>
    <col min="9" max="9" width="30.54296875" style="24" customWidth="1"/>
    <col min="10" max="19" width="3.1796875" style="6" customWidth="1"/>
    <col min="20" max="20" width="3.1796875" style="5" customWidth="1"/>
    <col min="21" max="22" width="3.1796875" style="6" customWidth="1"/>
    <col min="23" max="16384" width="9.1796875" style="6"/>
  </cols>
  <sheetData>
    <row r="1" spans="1:41" ht="18" customHeight="1" x14ac:dyDescent="0.35">
      <c r="A1" s="22"/>
    </row>
    <row r="2" spans="1:41" ht="18" customHeight="1" x14ac:dyDescent="0.35">
      <c r="D2" s="257" t="s">
        <v>166</v>
      </c>
      <c r="E2" s="254" t="s">
        <v>178</v>
      </c>
      <c r="G2" s="6"/>
      <c r="H2" s="6"/>
      <c r="I2" s="6"/>
      <c r="Q2" s="5"/>
      <c r="T2" s="6"/>
    </row>
    <row r="3" spans="1:41" ht="18" customHeight="1" thickBot="1" x14ac:dyDescent="0.4">
      <c r="A3" s="131" t="s">
        <v>44</v>
      </c>
      <c r="B3" s="143"/>
      <c r="C3" s="131"/>
      <c r="D3" s="255"/>
      <c r="E3" s="143"/>
      <c r="F3" s="143"/>
      <c r="G3" s="143"/>
      <c r="H3" s="143"/>
      <c r="I3" s="143"/>
      <c r="J3" s="131"/>
      <c r="K3" s="131"/>
      <c r="L3" s="131"/>
      <c r="M3" s="131"/>
      <c r="N3" s="131"/>
      <c r="O3" s="131"/>
      <c r="P3" s="131"/>
      <c r="Q3" s="131"/>
      <c r="R3" s="12"/>
      <c r="S3" s="12"/>
      <c r="T3" s="34"/>
      <c r="U3" s="52"/>
      <c r="V3" s="34"/>
      <c r="W3" s="52"/>
      <c r="X3" s="12"/>
      <c r="Y3" s="12"/>
      <c r="Z3" s="12"/>
      <c r="AA3" s="12"/>
      <c r="AB3" s="12"/>
      <c r="AC3" s="12"/>
      <c r="AD3" s="12"/>
      <c r="AE3" s="12"/>
      <c r="AF3" s="1"/>
      <c r="AG3" s="34"/>
      <c r="AH3" s="34"/>
      <c r="AI3" s="34"/>
      <c r="AJ3" s="34"/>
      <c r="AL3" s="5"/>
      <c r="AM3" s="2" t="s">
        <v>24</v>
      </c>
      <c r="AN3" s="2" t="s">
        <v>23</v>
      </c>
      <c r="AO3" s="2">
        <v>96150</v>
      </c>
    </row>
    <row r="4" spans="1:41" ht="18" customHeight="1" x14ac:dyDescent="0.35">
      <c r="A4" s="25"/>
      <c r="B4" s="22"/>
      <c r="D4" s="256"/>
    </row>
    <row r="5" spans="1:41" s="5" customFormat="1" ht="29.15" customHeight="1" x14ac:dyDescent="0.35">
      <c r="A5" s="130" t="s">
        <v>141</v>
      </c>
      <c r="B5" s="129" t="s">
        <v>195</v>
      </c>
      <c r="C5" s="129" t="s">
        <v>6</v>
      </c>
      <c r="D5" s="128" t="s">
        <v>8</v>
      </c>
      <c r="E5" s="128" t="s">
        <v>143</v>
      </c>
      <c r="F5" s="128" t="s">
        <v>10</v>
      </c>
      <c r="G5" s="129" t="s">
        <v>45</v>
      </c>
      <c r="H5" s="129" t="s">
        <v>1</v>
      </c>
      <c r="I5" s="128" t="s">
        <v>41</v>
      </c>
    </row>
    <row r="6" spans="1:41" s="1" customFormat="1" ht="18" customHeight="1" x14ac:dyDescent="0.35">
      <c r="A6" s="15"/>
      <c r="B6" s="144"/>
      <c r="C6" s="14"/>
      <c r="D6" s="122"/>
      <c r="E6" s="21"/>
      <c r="F6" s="50"/>
      <c r="G6" s="147"/>
      <c r="H6" s="147"/>
      <c r="I6" s="50"/>
    </row>
    <row r="7" spans="1:41" s="1" customFormat="1" ht="18" customHeight="1" x14ac:dyDescent="0.35">
      <c r="A7" s="15"/>
      <c r="B7" s="144"/>
      <c r="C7" s="14"/>
      <c r="D7" s="122"/>
      <c r="E7" s="21"/>
      <c r="F7" s="50"/>
      <c r="G7" s="147"/>
      <c r="H7" s="147"/>
      <c r="I7" s="50"/>
    </row>
    <row r="8" spans="1:41" s="1" customFormat="1" ht="18" customHeight="1" x14ac:dyDescent="0.35">
      <c r="A8" s="15"/>
      <c r="B8" s="144"/>
      <c r="C8" s="14"/>
      <c r="D8" s="122"/>
      <c r="E8" s="21"/>
      <c r="F8" s="50"/>
      <c r="G8" s="147"/>
      <c r="H8" s="147"/>
      <c r="I8" s="50"/>
    </row>
    <row r="9" spans="1:41" s="1" customFormat="1" ht="18" customHeight="1" x14ac:dyDescent="0.35">
      <c r="A9" s="16"/>
      <c r="B9" s="144"/>
      <c r="C9" s="17"/>
      <c r="D9" s="122"/>
      <c r="E9" s="21"/>
      <c r="F9" s="50"/>
      <c r="G9" s="148"/>
      <c r="H9" s="148"/>
      <c r="I9" s="50"/>
    </row>
    <row r="10" spans="1:41" s="1" customFormat="1" ht="18" customHeight="1" x14ac:dyDescent="0.35">
      <c r="A10" s="16"/>
      <c r="B10" s="144"/>
      <c r="C10" s="17"/>
      <c r="D10" s="122"/>
      <c r="E10" s="21"/>
      <c r="F10" s="50"/>
      <c r="G10" s="148"/>
      <c r="H10" s="148"/>
      <c r="I10" s="50"/>
    </row>
    <row r="11" spans="1:41" s="1" customFormat="1" ht="18" customHeight="1" x14ac:dyDescent="0.35">
      <c r="A11" s="15"/>
      <c r="B11" s="144"/>
      <c r="C11" s="14"/>
      <c r="D11" s="122"/>
      <c r="E11" s="21"/>
      <c r="F11" s="50"/>
      <c r="G11" s="147"/>
      <c r="H11" s="147"/>
      <c r="I11" s="50"/>
    </row>
    <row r="12" spans="1:41" s="1" customFormat="1" ht="18" customHeight="1" x14ac:dyDescent="0.35">
      <c r="A12" s="15"/>
      <c r="B12" s="144"/>
      <c r="C12" s="14"/>
      <c r="D12" s="122"/>
      <c r="E12" s="21"/>
      <c r="F12" s="50"/>
      <c r="G12" s="147"/>
      <c r="H12" s="147"/>
      <c r="I12" s="50"/>
    </row>
    <row r="13" spans="1:41" s="1" customFormat="1" ht="18" customHeight="1" x14ac:dyDescent="0.35">
      <c r="A13" s="15"/>
      <c r="B13" s="144"/>
      <c r="C13" s="14"/>
      <c r="D13" s="122"/>
      <c r="E13" s="21"/>
      <c r="F13" s="50"/>
      <c r="G13" s="147"/>
      <c r="H13" s="147"/>
      <c r="I13" s="50"/>
    </row>
    <row r="14" spans="1:41" s="1" customFormat="1" ht="18" customHeight="1" x14ac:dyDescent="0.35">
      <c r="A14" s="15"/>
      <c r="B14" s="144"/>
      <c r="C14" s="14"/>
      <c r="D14" s="122"/>
      <c r="E14" s="21"/>
      <c r="F14" s="50"/>
      <c r="G14" s="147"/>
      <c r="H14" s="147"/>
      <c r="I14" s="50"/>
    </row>
    <row r="15" spans="1:41" ht="18" customHeight="1" x14ac:dyDescent="0.35">
      <c r="A15" s="15"/>
      <c r="B15" s="144"/>
      <c r="C15" s="14"/>
      <c r="D15" s="122"/>
      <c r="E15" s="21"/>
      <c r="F15" s="50"/>
      <c r="G15" s="147"/>
      <c r="H15" s="147"/>
      <c r="I15" s="50"/>
      <c r="Q15" s="5"/>
      <c r="T15" s="6"/>
    </row>
    <row r="16" spans="1:41" ht="18" customHeight="1" x14ac:dyDescent="0.35">
      <c r="A16" s="15"/>
      <c r="B16" s="144"/>
      <c r="C16" s="14"/>
      <c r="D16" s="122"/>
      <c r="E16" s="21"/>
      <c r="F16" s="50"/>
      <c r="G16" s="147"/>
      <c r="H16" s="147"/>
      <c r="I16" s="50"/>
      <c r="Q16" s="5"/>
      <c r="T16" s="6"/>
    </row>
    <row r="17" spans="1:9" ht="18" customHeight="1" x14ac:dyDescent="0.35">
      <c r="A17" s="15"/>
      <c r="B17" s="144"/>
      <c r="C17" s="14"/>
      <c r="D17" s="122"/>
      <c r="E17" s="21"/>
      <c r="F17" s="50"/>
      <c r="G17" s="147"/>
      <c r="H17" s="147"/>
      <c r="I17" s="50"/>
    </row>
    <row r="18" spans="1:9" ht="18" customHeight="1" x14ac:dyDescent="0.35">
      <c r="A18" s="15"/>
      <c r="B18" s="144"/>
      <c r="C18" s="14"/>
      <c r="D18" s="122"/>
      <c r="E18" s="21"/>
      <c r="F18" s="50"/>
      <c r="G18" s="147"/>
      <c r="H18" s="147"/>
      <c r="I18" s="50"/>
    </row>
    <row r="19" spans="1:9" ht="18" customHeight="1" x14ac:dyDescent="0.35">
      <c r="A19" s="15"/>
      <c r="B19" s="144"/>
      <c r="C19" s="14"/>
      <c r="D19" s="122"/>
      <c r="E19" s="21"/>
      <c r="F19" s="50"/>
      <c r="G19" s="147"/>
      <c r="H19" s="147"/>
      <c r="I19" s="50"/>
    </row>
    <row r="20" spans="1:9" ht="18" customHeight="1" x14ac:dyDescent="0.35">
      <c r="A20" s="15"/>
      <c r="B20" s="144"/>
      <c r="C20" s="14"/>
      <c r="D20" s="122"/>
      <c r="E20" s="21"/>
      <c r="F20" s="50"/>
      <c r="G20" s="147"/>
      <c r="H20" s="147"/>
      <c r="I20" s="50"/>
    </row>
    <row r="21" spans="1:9" ht="18" customHeight="1" x14ac:dyDescent="0.35">
      <c r="A21" s="16"/>
      <c r="B21" s="144"/>
      <c r="C21" s="17"/>
      <c r="D21" s="122"/>
      <c r="E21" s="21"/>
      <c r="F21" s="50"/>
      <c r="G21" s="148"/>
      <c r="H21" s="148"/>
      <c r="I21" s="50"/>
    </row>
    <row r="22" spans="1:9" ht="18" customHeight="1" x14ac:dyDescent="0.35">
      <c r="A22" s="15"/>
      <c r="B22" s="144"/>
      <c r="C22" s="14"/>
      <c r="D22" s="122"/>
      <c r="E22" s="21"/>
      <c r="F22" s="50"/>
      <c r="G22" s="147"/>
      <c r="H22" s="147"/>
      <c r="I22" s="50"/>
    </row>
    <row r="23" spans="1:9" ht="18" customHeight="1" x14ac:dyDescent="0.35">
      <c r="A23" s="15"/>
      <c r="B23" s="145"/>
      <c r="C23" s="14"/>
      <c r="D23" s="21"/>
      <c r="E23" s="21"/>
      <c r="F23" s="21"/>
      <c r="G23" s="147"/>
      <c r="H23" s="20"/>
      <c r="I23" s="21"/>
    </row>
    <row r="24" spans="1:9" ht="18" customHeight="1" x14ac:dyDescent="0.35">
      <c r="A24" s="15"/>
      <c r="B24" s="145"/>
      <c r="C24" s="14"/>
      <c r="D24" s="21"/>
      <c r="E24" s="21"/>
      <c r="F24" s="21"/>
      <c r="G24" s="147"/>
      <c r="H24" s="20"/>
      <c r="I24" s="21"/>
    </row>
    <row r="25" spans="1:9" ht="18" customHeight="1" x14ac:dyDescent="0.35">
      <c r="A25" s="15"/>
      <c r="B25" s="145"/>
      <c r="C25" s="14"/>
      <c r="D25" s="21"/>
      <c r="E25" s="21"/>
      <c r="F25" s="21"/>
      <c r="G25" s="147"/>
      <c r="H25" s="20"/>
      <c r="I25" s="21"/>
    </row>
    <row r="26" spans="1:9" ht="18" customHeight="1" x14ac:dyDescent="0.35">
      <c r="A26" s="15"/>
      <c r="B26" s="145"/>
      <c r="C26" s="14"/>
      <c r="D26" s="21"/>
      <c r="E26" s="21"/>
      <c r="F26" s="21"/>
      <c r="G26" s="147"/>
      <c r="H26" s="20"/>
      <c r="I26" s="21"/>
    </row>
    <row r="27" spans="1:9" ht="18" customHeight="1" x14ac:dyDescent="0.35">
      <c r="A27" s="15"/>
      <c r="B27" s="145"/>
      <c r="C27" s="14"/>
      <c r="D27" s="21"/>
      <c r="E27" s="21"/>
      <c r="F27" s="21"/>
      <c r="G27" s="147"/>
      <c r="H27" s="20"/>
      <c r="I27" s="21"/>
    </row>
    <row r="28" spans="1:9" ht="18" customHeight="1" x14ac:dyDescent="0.35">
      <c r="A28" s="15"/>
      <c r="B28" s="145"/>
      <c r="C28" s="14"/>
      <c r="D28" s="21"/>
      <c r="E28" s="21"/>
      <c r="F28" s="21"/>
      <c r="G28" s="147"/>
      <c r="H28" s="20"/>
      <c r="I28" s="21"/>
    </row>
    <row r="29" spans="1:9" ht="18" customHeight="1" x14ac:dyDescent="0.35">
      <c r="A29" s="15"/>
      <c r="B29" s="145"/>
      <c r="C29" s="14"/>
      <c r="D29" s="21"/>
      <c r="E29" s="21"/>
      <c r="F29" s="21"/>
      <c r="G29" s="147"/>
      <c r="H29" s="20"/>
      <c r="I29" s="21"/>
    </row>
    <row r="30" spans="1:9" ht="18" customHeight="1" x14ac:dyDescent="0.35">
      <c r="A30" s="15"/>
      <c r="B30" s="145"/>
      <c r="C30" s="14"/>
      <c r="D30" s="21"/>
      <c r="E30" s="21"/>
      <c r="F30" s="21"/>
      <c r="G30" s="147"/>
      <c r="H30" s="20"/>
      <c r="I30" s="21"/>
    </row>
    <row r="31" spans="1:9" ht="18" customHeight="1" x14ac:dyDescent="0.35">
      <c r="A31" s="15"/>
      <c r="B31" s="145"/>
      <c r="C31" s="14"/>
      <c r="D31" s="21"/>
      <c r="E31" s="21"/>
      <c r="F31" s="21"/>
      <c r="G31" s="147"/>
      <c r="H31" s="20"/>
      <c r="I31" s="21"/>
    </row>
    <row r="32" spans="1:9" ht="18" customHeight="1" x14ac:dyDescent="0.35">
      <c r="A32" s="15"/>
      <c r="B32" s="145"/>
      <c r="C32" s="14"/>
      <c r="D32" s="21"/>
      <c r="E32" s="21"/>
      <c r="F32" s="21"/>
      <c r="G32" s="147"/>
      <c r="H32" s="20"/>
      <c r="I32" s="21"/>
    </row>
    <row r="33" spans="1:9" ht="18" customHeight="1" x14ac:dyDescent="0.35">
      <c r="A33" s="15"/>
      <c r="B33" s="145"/>
      <c r="C33" s="14"/>
      <c r="D33" s="21"/>
      <c r="E33" s="21"/>
      <c r="F33" s="21"/>
      <c r="G33" s="147"/>
      <c r="H33" s="20"/>
      <c r="I33" s="21"/>
    </row>
    <row r="34" spans="1:9" ht="18" customHeight="1" x14ac:dyDescent="0.35">
      <c r="A34" s="15"/>
      <c r="B34" s="145"/>
      <c r="C34" s="14"/>
      <c r="D34" s="21"/>
      <c r="E34" s="21"/>
      <c r="F34" s="21"/>
      <c r="G34" s="147"/>
      <c r="H34" s="20"/>
      <c r="I34" s="21"/>
    </row>
    <row r="35" spans="1:9" ht="18" customHeight="1" x14ac:dyDescent="0.35">
      <c r="A35" s="15"/>
      <c r="B35" s="145"/>
      <c r="C35" s="14"/>
      <c r="D35" s="21"/>
      <c r="E35" s="21"/>
      <c r="F35" s="21"/>
      <c r="G35" s="147"/>
      <c r="H35" s="20"/>
      <c r="I35" s="21"/>
    </row>
    <row r="36" spans="1:9" ht="18" customHeight="1" x14ac:dyDescent="0.35">
      <c r="A36" s="15"/>
      <c r="B36" s="145"/>
      <c r="C36" s="14"/>
      <c r="D36" s="21"/>
      <c r="E36" s="21"/>
      <c r="F36" s="21"/>
      <c r="G36" s="147"/>
      <c r="H36" s="20"/>
      <c r="I36" s="21"/>
    </row>
    <row r="37" spans="1:9" ht="18" customHeight="1" x14ac:dyDescent="0.35">
      <c r="A37" s="15"/>
      <c r="B37" s="145"/>
      <c r="C37" s="14"/>
      <c r="D37" s="21"/>
      <c r="E37" s="21"/>
      <c r="F37" s="21"/>
      <c r="G37" s="147"/>
      <c r="H37" s="20"/>
      <c r="I37" s="21"/>
    </row>
    <row r="38" spans="1:9" ht="18" customHeight="1" x14ac:dyDescent="0.35">
      <c r="A38" s="15"/>
      <c r="B38" s="145"/>
      <c r="C38" s="14"/>
      <c r="D38" s="21"/>
      <c r="E38" s="21"/>
      <c r="F38" s="21"/>
      <c r="G38" s="147"/>
      <c r="H38" s="20"/>
      <c r="I38" s="21"/>
    </row>
    <row r="39" spans="1:9" ht="18" customHeight="1" x14ac:dyDescent="0.35">
      <c r="A39" s="15"/>
      <c r="B39" s="145"/>
      <c r="C39" s="14"/>
      <c r="D39" s="21"/>
      <c r="E39" s="21"/>
      <c r="F39" s="21"/>
      <c r="G39" s="147"/>
      <c r="H39" s="20"/>
      <c r="I39" s="21"/>
    </row>
    <row r="40" spans="1:9" ht="18" customHeight="1" x14ac:dyDescent="0.35">
      <c r="A40" s="15"/>
      <c r="B40" s="145"/>
      <c r="C40" s="14"/>
      <c r="D40" s="21"/>
      <c r="E40" s="21"/>
      <c r="F40" s="21"/>
      <c r="G40" s="147"/>
      <c r="H40" s="20"/>
      <c r="I40" s="21"/>
    </row>
    <row r="41" spans="1:9" ht="18" customHeight="1" x14ac:dyDescent="0.35">
      <c r="A41" s="15"/>
      <c r="B41" s="145"/>
      <c r="C41" s="14"/>
      <c r="D41" s="21"/>
      <c r="E41" s="21"/>
      <c r="F41" s="21"/>
      <c r="G41" s="147"/>
      <c r="H41" s="20"/>
      <c r="I41" s="21"/>
    </row>
    <row r="42" spans="1:9" ht="18" customHeight="1" x14ac:dyDescent="0.35">
      <c r="A42" s="15"/>
      <c r="B42" s="145"/>
      <c r="C42" s="14"/>
      <c r="D42" s="21"/>
      <c r="E42" s="21"/>
      <c r="F42" s="21"/>
      <c r="G42" s="147"/>
      <c r="H42" s="20"/>
      <c r="I42" s="21"/>
    </row>
    <row r="43" spans="1:9" ht="18" customHeight="1" x14ac:dyDescent="0.35">
      <c r="A43" s="15"/>
      <c r="B43" s="145"/>
      <c r="C43" s="14"/>
      <c r="D43" s="21"/>
      <c r="E43" s="21"/>
      <c r="F43" s="21"/>
      <c r="G43" s="147"/>
      <c r="H43" s="20"/>
      <c r="I43" s="21"/>
    </row>
    <row r="44" spans="1:9" ht="18" customHeight="1" x14ac:dyDescent="0.35">
      <c r="A44" s="15"/>
      <c r="B44" s="145"/>
      <c r="C44" s="14"/>
      <c r="D44" s="21"/>
      <c r="E44" s="21"/>
      <c r="F44" s="21"/>
      <c r="G44" s="147"/>
      <c r="H44" s="20"/>
      <c r="I44" s="21"/>
    </row>
    <row r="45" spans="1:9" ht="18" customHeight="1" x14ac:dyDescent="0.35">
      <c r="A45" s="15"/>
      <c r="B45" s="145"/>
      <c r="C45" s="14"/>
      <c r="D45" s="21"/>
      <c r="E45" s="21"/>
      <c r="F45" s="21"/>
      <c r="G45" s="147"/>
      <c r="H45" s="20"/>
      <c r="I45" s="21"/>
    </row>
    <row r="46" spans="1:9" ht="18" customHeight="1" x14ac:dyDescent="0.35">
      <c r="A46" s="15"/>
      <c r="B46" s="145"/>
      <c r="C46" s="14"/>
      <c r="D46" s="21"/>
      <c r="E46" s="21"/>
      <c r="F46" s="21"/>
      <c r="G46" s="147"/>
      <c r="H46" s="20"/>
      <c r="I46" s="21"/>
    </row>
    <row r="47" spans="1:9" ht="18" customHeight="1" x14ac:dyDescent="0.35">
      <c r="A47" s="15"/>
      <c r="B47" s="145"/>
      <c r="C47" s="14"/>
      <c r="D47" s="21"/>
      <c r="E47" s="21"/>
      <c r="F47" s="21"/>
      <c r="G47" s="147"/>
      <c r="H47" s="20"/>
      <c r="I47" s="21"/>
    </row>
    <row r="48" spans="1:9" ht="18" customHeight="1" x14ac:dyDescent="0.35">
      <c r="A48" s="15"/>
      <c r="B48" s="145"/>
      <c r="C48" s="14"/>
      <c r="D48" s="21"/>
      <c r="E48" s="21"/>
      <c r="F48" s="21"/>
      <c r="G48" s="147"/>
      <c r="H48" s="20"/>
      <c r="I48" s="21"/>
    </row>
    <row r="49" spans="1:20" ht="18" customHeight="1" x14ac:dyDescent="0.35">
      <c r="A49" s="15"/>
      <c r="B49" s="145"/>
      <c r="C49" s="14"/>
      <c r="D49" s="21"/>
      <c r="E49" s="21"/>
      <c r="F49" s="21"/>
      <c r="G49" s="147"/>
      <c r="H49" s="20"/>
      <c r="I49" s="21"/>
    </row>
    <row r="50" spans="1:20" ht="18" customHeight="1" x14ac:dyDescent="0.35">
      <c r="A50" s="15"/>
      <c r="B50" s="145"/>
      <c r="C50" s="14"/>
      <c r="D50" s="21"/>
      <c r="E50" s="21"/>
      <c r="F50" s="21"/>
      <c r="G50" s="147"/>
      <c r="H50" s="20"/>
      <c r="I50" s="21"/>
    </row>
    <row r="51" spans="1:20" s="1" customFormat="1" ht="18" customHeight="1" x14ac:dyDescent="0.35">
      <c r="A51" s="16"/>
      <c r="B51" s="144"/>
      <c r="C51" s="17"/>
      <c r="D51" s="122"/>
      <c r="E51" s="21"/>
      <c r="F51" s="50"/>
      <c r="G51" s="148"/>
      <c r="H51" s="148"/>
      <c r="I51" s="50"/>
    </row>
    <row r="52" spans="1:20" s="1" customFormat="1" ht="18" customHeight="1" x14ac:dyDescent="0.35">
      <c r="A52" s="16"/>
      <c r="B52" s="144"/>
      <c r="C52" s="17"/>
      <c r="D52" s="122"/>
      <c r="E52" s="21"/>
      <c r="F52" s="50"/>
      <c r="G52" s="148"/>
      <c r="H52" s="148"/>
      <c r="I52" s="50"/>
    </row>
    <row r="53" spans="1:20" s="1" customFormat="1" ht="18" customHeight="1" x14ac:dyDescent="0.35">
      <c r="A53" s="15"/>
      <c r="B53" s="144"/>
      <c r="C53" s="14"/>
      <c r="D53" s="122"/>
      <c r="E53" s="21"/>
      <c r="F53" s="50"/>
      <c r="G53" s="147"/>
      <c r="H53" s="147"/>
      <c r="I53" s="50"/>
    </row>
    <row r="54" spans="1:20" s="1" customFormat="1" ht="18" customHeight="1" x14ac:dyDescent="0.35">
      <c r="A54" s="15"/>
      <c r="B54" s="144"/>
      <c r="C54" s="14"/>
      <c r="D54" s="122"/>
      <c r="E54" s="21"/>
      <c r="F54" s="50"/>
      <c r="G54" s="147"/>
      <c r="H54" s="147"/>
      <c r="I54" s="50"/>
    </row>
    <row r="55" spans="1:20" s="1" customFormat="1" ht="18" customHeight="1" x14ac:dyDescent="0.35">
      <c r="A55" s="15"/>
      <c r="B55" s="144"/>
      <c r="C55" s="14"/>
      <c r="D55" s="122"/>
      <c r="E55" s="21"/>
      <c r="F55" s="50"/>
      <c r="G55" s="147"/>
      <c r="H55" s="147"/>
      <c r="I55" s="50"/>
    </row>
    <row r="56" spans="1:20" s="1" customFormat="1" ht="18" customHeight="1" x14ac:dyDescent="0.35">
      <c r="A56" s="15"/>
      <c r="B56" s="144"/>
      <c r="C56" s="14"/>
      <c r="D56" s="122"/>
      <c r="E56" s="21"/>
      <c r="F56" s="50"/>
      <c r="G56" s="147"/>
      <c r="H56" s="147"/>
      <c r="I56" s="50"/>
    </row>
    <row r="57" spans="1:20" ht="18" customHeight="1" x14ac:dyDescent="0.35">
      <c r="A57" s="15"/>
      <c r="B57" s="144"/>
      <c r="C57" s="14"/>
      <c r="D57" s="122"/>
      <c r="E57" s="21"/>
      <c r="F57" s="50"/>
      <c r="G57" s="147"/>
      <c r="H57" s="147"/>
      <c r="I57" s="50"/>
      <c r="Q57" s="5"/>
      <c r="T57" s="6"/>
    </row>
    <row r="58" spans="1:20" ht="18" customHeight="1" x14ac:dyDescent="0.35">
      <c r="A58" s="15"/>
      <c r="B58" s="144"/>
      <c r="C58" s="14"/>
      <c r="D58" s="122"/>
      <c r="E58" s="21"/>
      <c r="F58" s="50"/>
      <c r="G58" s="147"/>
      <c r="H58" s="147"/>
      <c r="I58" s="50"/>
      <c r="Q58" s="5"/>
      <c r="T58" s="6"/>
    </row>
    <row r="59" spans="1:20" ht="18" customHeight="1" x14ac:dyDescent="0.35">
      <c r="A59" s="15"/>
      <c r="B59" s="144"/>
      <c r="C59" s="14"/>
      <c r="D59" s="122"/>
      <c r="E59" s="21"/>
      <c r="F59" s="50"/>
      <c r="G59" s="147"/>
      <c r="H59" s="147"/>
      <c r="I59" s="50"/>
    </row>
    <row r="60" spans="1:20" ht="18" customHeight="1" x14ac:dyDescent="0.35">
      <c r="A60" s="15"/>
      <c r="B60" s="144"/>
      <c r="C60" s="14"/>
      <c r="D60" s="122"/>
      <c r="E60" s="21"/>
      <c r="F60" s="50"/>
      <c r="G60" s="147"/>
      <c r="H60" s="147"/>
      <c r="I60" s="50"/>
    </row>
    <row r="61" spans="1:20" ht="18" customHeight="1" x14ac:dyDescent="0.35">
      <c r="A61" s="15"/>
      <c r="B61" s="144"/>
      <c r="C61" s="14"/>
      <c r="D61" s="122"/>
      <c r="E61" s="21"/>
      <c r="F61" s="50"/>
      <c r="G61" s="147"/>
      <c r="H61" s="147"/>
      <c r="I61" s="50"/>
    </row>
    <row r="62" spans="1:20" ht="18" customHeight="1" x14ac:dyDescent="0.35">
      <c r="A62" s="15"/>
      <c r="B62" s="144"/>
      <c r="C62" s="14"/>
      <c r="D62" s="122"/>
      <c r="E62" s="21"/>
      <c r="F62" s="50"/>
      <c r="G62" s="147"/>
      <c r="H62" s="147"/>
      <c r="I62" s="50"/>
    </row>
    <row r="63" spans="1:20" ht="18" customHeight="1" x14ac:dyDescent="0.35">
      <c r="A63" s="16"/>
      <c r="B63" s="144"/>
      <c r="C63" s="17"/>
      <c r="D63" s="122"/>
      <c r="E63" s="21"/>
      <c r="F63" s="50"/>
      <c r="G63" s="148"/>
      <c r="H63" s="148"/>
      <c r="I63" s="50"/>
    </row>
    <row r="64" spans="1:20" ht="18" customHeight="1" x14ac:dyDescent="0.35">
      <c r="A64" s="15"/>
      <c r="B64" s="144"/>
      <c r="C64" s="14"/>
      <c r="D64" s="122"/>
      <c r="E64" s="21"/>
      <c r="F64" s="50"/>
      <c r="G64" s="147"/>
      <c r="H64" s="147"/>
      <c r="I64" s="50"/>
    </row>
    <row r="65" spans="1:9" ht="18" customHeight="1" x14ac:dyDescent="0.35">
      <c r="A65" s="15"/>
      <c r="B65" s="145"/>
      <c r="C65" s="14"/>
      <c r="D65" s="21"/>
      <c r="E65" s="21"/>
      <c r="F65" s="21"/>
      <c r="G65" s="147"/>
      <c r="H65" s="20"/>
      <c r="I65" s="21"/>
    </row>
    <row r="66" spans="1:9" ht="18" customHeight="1" x14ac:dyDescent="0.35">
      <c r="A66" s="15"/>
      <c r="B66" s="145"/>
      <c r="C66" s="14"/>
      <c r="D66" s="21"/>
      <c r="E66" s="21"/>
      <c r="F66" s="21"/>
      <c r="G66" s="147"/>
      <c r="H66" s="20"/>
      <c r="I66" s="21"/>
    </row>
    <row r="67" spans="1:9" ht="18" customHeight="1" x14ac:dyDescent="0.35">
      <c r="A67" s="15"/>
      <c r="B67" s="145"/>
      <c r="C67" s="14"/>
      <c r="D67" s="21"/>
      <c r="E67" s="21"/>
      <c r="F67" s="21"/>
      <c r="G67" s="147"/>
      <c r="H67" s="20"/>
      <c r="I67" s="21"/>
    </row>
    <row r="68" spans="1:9" ht="18" customHeight="1" x14ac:dyDescent="0.35">
      <c r="A68" s="15"/>
      <c r="B68" s="145"/>
      <c r="C68" s="14"/>
      <c r="D68" s="21"/>
      <c r="E68" s="21"/>
      <c r="F68" s="21"/>
      <c r="G68" s="147"/>
      <c r="H68" s="20"/>
      <c r="I68" s="21"/>
    </row>
    <row r="69" spans="1:9" ht="18" customHeight="1" x14ac:dyDescent="0.35">
      <c r="A69" s="15"/>
      <c r="B69" s="145"/>
      <c r="C69" s="14"/>
      <c r="D69" s="21"/>
      <c r="E69" s="21"/>
      <c r="F69" s="21"/>
      <c r="G69" s="147"/>
      <c r="H69" s="20"/>
      <c r="I69" s="21"/>
    </row>
    <row r="70" spans="1:9" ht="18" customHeight="1" x14ac:dyDescent="0.35">
      <c r="A70" s="15"/>
      <c r="B70" s="145"/>
      <c r="C70" s="14"/>
      <c r="D70" s="21"/>
      <c r="E70" s="21"/>
      <c r="F70" s="21"/>
      <c r="G70" s="147"/>
      <c r="H70" s="20"/>
      <c r="I70" s="21"/>
    </row>
    <row r="71" spans="1:9" ht="18" customHeight="1" x14ac:dyDescent="0.35">
      <c r="A71" s="15"/>
      <c r="B71" s="145"/>
      <c r="C71" s="14"/>
      <c r="D71" s="21"/>
      <c r="E71" s="21"/>
      <c r="F71" s="21"/>
      <c r="G71" s="147"/>
      <c r="H71" s="20"/>
      <c r="I71" s="21"/>
    </row>
    <row r="72" spans="1:9" ht="18" customHeight="1" x14ac:dyDescent="0.35">
      <c r="A72" s="15"/>
      <c r="B72" s="145"/>
      <c r="C72" s="14"/>
      <c r="D72" s="21"/>
      <c r="E72" s="21"/>
      <c r="F72" s="21"/>
      <c r="G72" s="147"/>
      <c r="H72" s="20"/>
      <c r="I72" s="21"/>
    </row>
    <row r="73" spans="1:9" ht="18" customHeight="1" x14ac:dyDescent="0.35">
      <c r="A73" s="15"/>
      <c r="B73" s="145"/>
      <c r="C73" s="14"/>
      <c r="D73" s="21"/>
      <c r="E73" s="21"/>
      <c r="F73" s="21"/>
      <c r="G73" s="147"/>
      <c r="H73" s="20"/>
      <c r="I73" s="21"/>
    </row>
    <row r="74" spans="1:9" ht="18" customHeight="1" x14ac:dyDescent="0.35">
      <c r="A74" s="15"/>
      <c r="B74" s="145"/>
      <c r="C74" s="14"/>
      <c r="D74" s="21"/>
      <c r="E74" s="21"/>
      <c r="F74" s="21"/>
      <c r="G74" s="147"/>
      <c r="H74" s="20"/>
      <c r="I74" s="21"/>
    </row>
    <row r="75" spans="1:9" ht="18" customHeight="1" x14ac:dyDescent="0.35">
      <c r="A75" s="15"/>
      <c r="B75" s="145"/>
      <c r="C75" s="14"/>
      <c r="D75" s="21"/>
      <c r="E75" s="21"/>
      <c r="F75" s="21"/>
      <c r="G75" s="147"/>
      <c r="H75" s="20"/>
      <c r="I75" s="21"/>
    </row>
    <row r="76" spans="1:9" ht="18" customHeight="1" x14ac:dyDescent="0.35">
      <c r="A76" s="15"/>
      <c r="B76" s="145"/>
      <c r="C76" s="14"/>
      <c r="D76" s="21"/>
      <c r="E76" s="21"/>
      <c r="F76" s="21"/>
      <c r="G76" s="147"/>
      <c r="H76" s="20"/>
      <c r="I76" s="21"/>
    </row>
    <row r="77" spans="1:9" ht="18" customHeight="1" x14ac:dyDescent="0.35">
      <c r="A77" s="15"/>
      <c r="B77" s="145"/>
      <c r="C77" s="14"/>
      <c r="D77" s="21"/>
      <c r="E77" s="21"/>
      <c r="F77" s="21"/>
      <c r="G77" s="147"/>
      <c r="H77" s="20"/>
      <c r="I77" s="21"/>
    </row>
    <row r="78" spans="1:9" ht="18" customHeight="1" x14ac:dyDescent="0.35">
      <c r="A78" s="15"/>
      <c r="B78" s="145"/>
      <c r="C78" s="14"/>
      <c r="D78" s="21"/>
      <c r="E78" s="21"/>
      <c r="F78" s="21"/>
      <c r="G78" s="147"/>
      <c r="H78" s="20"/>
      <c r="I78" s="21"/>
    </row>
    <row r="79" spans="1:9" ht="18" customHeight="1" x14ac:dyDescent="0.35">
      <c r="A79" s="15"/>
      <c r="B79" s="145"/>
      <c r="C79" s="14"/>
      <c r="D79" s="21"/>
      <c r="E79" s="21"/>
      <c r="F79" s="21"/>
      <c r="G79" s="147"/>
      <c r="H79" s="20"/>
      <c r="I79" s="21"/>
    </row>
    <row r="80" spans="1:9" ht="18" customHeight="1" x14ac:dyDescent="0.35">
      <c r="A80" s="15"/>
      <c r="B80" s="145"/>
      <c r="C80" s="14"/>
      <c r="D80" s="21"/>
      <c r="E80" s="21"/>
      <c r="F80" s="21"/>
      <c r="G80" s="147"/>
      <c r="H80" s="20"/>
      <c r="I80" s="21"/>
    </row>
    <row r="81" spans="1:9" ht="18" customHeight="1" x14ac:dyDescent="0.35">
      <c r="A81" s="15"/>
      <c r="B81" s="145"/>
      <c r="C81" s="14"/>
      <c r="D81" s="21"/>
      <c r="E81" s="21"/>
      <c r="F81" s="21"/>
      <c r="G81" s="147"/>
      <c r="H81" s="20"/>
      <c r="I81" s="21"/>
    </row>
    <row r="82" spans="1:9" ht="18" customHeight="1" x14ac:dyDescent="0.35">
      <c r="A82" s="15"/>
      <c r="B82" s="145"/>
      <c r="C82" s="14"/>
      <c r="D82" s="21"/>
      <c r="E82" s="21"/>
      <c r="F82" s="21"/>
      <c r="G82" s="147"/>
      <c r="H82" s="20"/>
      <c r="I82" s="21"/>
    </row>
    <row r="83" spans="1:9" ht="18" customHeight="1" x14ac:dyDescent="0.35">
      <c r="A83" s="15"/>
      <c r="B83" s="145"/>
      <c r="C83" s="14"/>
      <c r="D83" s="21"/>
      <c r="E83" s="21"/>
      <c r="F83" s="21"/>
      <c r="G83" s="147"/>
      <c r="H83" s="20"/>
      <c r="I83" s="21"/>
    </row>
    <row r="84" spans="1:9" ht="18" customHeight="1" x14ac:dyDescent="0.35">
      <c r="A84" s="15"/>
      <c r="B84" s="145"/>
      <c r="C84" s="14"/>
      <c r="D84" s="21"/>
      <c r="E84" s="21"/>
      <c r="F84" s="21"/>
      <c r="G84" s="147"/>
      <c r="H84" s="20"/>
      <c r="I84" s="21"/>
    </row>
    <row r="85" spans="1:9" ht="18" customHeight="1" x14ac:dyDescent="0.35">
      <c r="A85" s="15"/>
      <c r="B85" s="145"/>
      <c r="C85" s="14"/>
      <c r="D85" s="21"/>
      <c r="E85" s="21"/>
      <c r="F85" s="21"/>
      <c r="G85" s="147"/>
      <c r="H85" s="20"/>
      <c r="I85" s="21"/>
    </row>
    <row r="86" spans="1:9" ht="18" customHeight="1" x14ac:dyDescent="0.35">
      <c r="A86" s="15"/>
      <c r="B86" s="145"/>
      <c r="C86" s="14"/>
      <c r="D86" s="21"/>
      <c r="E86" s="21"/>
      <c r="F86" s="21"/>
      <c r="G86" s="147"/>
      <c r="H86" s="20"/>
      <c r="I86" s="21"/>
    </row>
    <row r="87" spans="1:9" ht="18" customHeight="1" x14ac:dyDescent="0.35">
      <c r="A87" s="15"/>
      <c r="B87" s="145"/>
      <c r="C87" s="14"/>
      <c r="D87" s="21"/>
      <c r="E87" s="21"/>
      <c r="F87" s="21"/>
      <c r="G87" s="147"/>
      <c r="H87" s="20"/>
      <c r="I87" s="21"/>
    </row>
    <row r="88" spans="1:9" ht="18" customHeight="1" x14ac:dyDescent="0.35">
      <c r="A88" s="15"/>
      <c r="B88" s="145"/>
      <c r="C88" s="14"/>
      <c r="D88" s="21"/>
      <c r="E88" s="21"/>
      <c r="F88" s="21"/>
      <c r="G88" s="147"/>
      <c r="H88" s="20"/>
      <c r="I88" s="21"/>
    </row>
    <row r="89" spans="1:9" ht="18" customHeight="1" x14ac:dyDescent="0.35">
      <c r="A89" s="15"/>
      <c r="B89" s="145"/>
      <c r="C89" s="14"/>
      <c r="D89" s="21"/>
      <c r="E89" s="21"/>
      <c r="F89" s="21"/>
      <c r="G89" s="147"/>
      <c r="H89" s="20"/>
      <c r="I89" s="21"/>
    </row>
    <row r="90" spans="1:9" ht="18" customHeight="1" x14ac:dyDescent="0.35">
      <c r="A90" s="15"/>
      <c r="B90" s="145"/>
      <c r="C90" s="14"/>
      <c r="D90" s="21"/>
      <c r="E90" s="21"/>
      <c r="F90" s="21"/>
      <c r="G90" s="147"/>
      <c r="H90" s="20"/>
      <c r="I90" s="21"/>
    </row>
    <row r="91" spans="1:9" ht="18" customHeight="1" x14ac:dyDescent="0.35">
      <c r="A91" s="15"/>
      <c r="B91" s="145"/>
      <c r="C91" s="14"/>
      <c r="D91" s="21"/>
      <c r="E91" s="21"/>
      <c r="F91" s="21"/>
      <c r="G91" s="147"/>
      <c r="H91" s="20"/>
      <c r="I91" s="21"/>
    </row>
    <row r="92" spans="1:9" ht="18" customHeight="1" x14ac:dyDescent="0.35">
      <c r="A92" s="15"/>
      <c r="B92" s="145"/>
      <c r="C92" s="14"/>
      <c r="D92" s="21"/>
      <c r="E92" s="21"/>
      <c r="F92" s="21"/>
      <c r="G92" s="147"/>
      <c r="H92" s="20"/>
      <c r="I92" s="21"/>
    </row>
    <row r="93" spans="1:9" ht="18" customHeight="1" x14ac:dyDescent="0.35">
      <c r="A93" s="15"/>
      <c r="B93" s="145"/>
      <c r="C93" s="14"/>
      <c r="D93" s="21"/>
      <c r="E93" s="21"/>
      <c r="F93" s="21"/>
      <c r="G93" s="147"/>
      <c r="H93" s="20"/>
      <c r="I93" s="21"/>
    </row>
    <row r="94" spans="1:9" ht="18" customHeight="1" x14ac:dyDescent="0.35">
      <c r="A94" s="15"/>
      <c r="B94" s="145"/>
      <c r="C94" s="14"/>
      <c r="D94" s="21"/>
      <c r="E94" s="21"/>
      <c r="F94" s="21"/>
      <c r="G94" s="147"/>
      <c r="H94" s="20"/>
      <c r="I94" s="21"/>
    </row>
    <row r="95" spans="1:9" ht="18" customHeight="1" x14ac:dyDescent="0.35">
      <c r="A95" s="15"/>
      <c r="B95" s="145"/>
      <c r="C95" s="14"/>
      <c r="D95" s="21"/>
      <c r="E95" s="21"/>
      <c r="F95" s="21"/>
      <c r="G95" s="147"/>
      <c r="H95" s="20"/>
      <c r="I95" s="21"/>
    </row>
    <row r="96" spans="1:9" ht="18" customHeight="1" x14ac:dyDescent="0.35">
      <c r="A96" s="15"/>
      <c r="B96" s="145"/>
      <c r="C96" s="14"/>
      <c r="D96" s="21"/>
      <c r="E96" s="21"/>
      <c r="F96" s="21"/>
      <c r="G96" s="147"/>
      <c r="H96" s="20"/>
      <c r="I96" s="21"/>
    </row>
    <row r="97" spans="1:9" ht="18" customHeight="1" x14ac:dyDescent="0.35">
      <c r="A97" s="15"/>
      <c r="B97" s="145"/>
      <c r="C97" s="14"/>
      <c r="D97" s="21"/>
      <c r="E97" s="21"/>
      <c r="F97" s="21"/>
      <c r="G97" s="147"/>
      <c r="H97" s="20"/>
      <c r="I97" s="21"/>
    </row>
    <row r="98" spans="1:9" ht="18" customHeight="1" x14ac:dyDescent="0.35">
      <c r="A98" s="15"/>
      <c r="B98" s="145"/>
      <c r="C98" s="14"/>
      <c r="D98" s="21"/>
      <c r="E98" s="21"/>
      <c r="F98" s="21"/>
      <c r="G98" s="147"/>
      <c r="H98" s="20"/>
      <c r="I98" s="21"/>
    </row>
    <row r="99" spans="1:9" ht="18" customHeight="1" x14ac:dyDescent="0.35">
      <c r="A99" s="15"/>
      <c r="B99" s="145"/>
      <c r="C99" s="14"/>
      <c r="D99" s="21"/>
      <c r="E99" s="21"/>
      <c r="F99" s="21"/>
      <c r="G99" s="147"/>
      <c r="H99" s="20"/>
      <c r="I99" s="21"/>
    </row>
    <row r="100" spans="1:9" ht="18" customHeight="1" x14ac:dyDescent="0.35">
      <c r="A100" s="15"/>
      <c r="B100" s="145"/>
      <c r="C100" s="14"/>
      <c r="D100" s="21"/>
      <c r="E100" s="21"/>
      <c r="F100" s="21"/>
      <c r="G100" s="147"/>
      <c r="H100" s="20"/>
      <c r="I100" s="21"/>
    </row>
    <row r="101" spans="1:9" ht="18" customHeight="1" x14ac:dyDescent="0.35">
      <c r="A101" s="15"/>
      <c r="B101" s="145"/>
      <c r="C101" s="14"/>
      <c r="D101" s="21"/>
      <c r="E101" s="21"/>
      <c r="F101" s="21"/>
      <c r="G101" s="147"/>
      <c r="H101" s="20"/>
      <c r="I101" s="21"/>
    </row>
    <row r="102" spans="1:9" ht="18" customHeight="1" x14ac:dyDescent="0.35">
      <c r="A102" s="15"/>
      <c r="B102" s="145"/>
      <c r="C102" s="14"/>
      <c r="D102" s="21"/>
      <c r="E102" s="21"/>
      <c r="F102" s="21"/>
      <c r="G102" s="147"/>
      <c r="H102" s="20"/>
      <c r="I102" s="21"/>
    </row>
    <row r="103" spans="1:9" ht="18" customHeight="1" x14ac:dyDescent="0.35">
      <c r="A103" s="15"/>
      <c r="B103" s="145"/>
      <c r="C103" s="14"/>
      <c r="D103" s="21"/>
      <c r="E103" s="21"/>
      <c r="F103" s="21"/>
      <c r="G103" s="147"/>
      <c r="H103" s="20"/>
      <c r="I103" s="21"/>
    </row>
    <row r="104" spans="1:9" ht="18" customHeight="1" x14ac:dyDescent="0.35">
      <c r="A104" s="15"/>
      <c r="B104" s="145"/>
      <c r="C104" s="14"/>
      <c r="D104" s="21"/>
      <c r="E104" s="21"/>
      <c r="F104" s="21"/>
      <c r="G104" s="147"/>
      <c r="H104" s="20"/>
      <c r="I104" s="21"/>
    </row>
    <row r="105" spans="1:9" ht="18" customHeight="1" x14ac:dyDescent="0.35">
      <c r="A105" s="15"/>
      <c r="B105" s="145"/>
      <c r="C105" s="14"/>
      <c r="D105" s="21"/>
      <c r="E105" s="21"/>
      <c r="F105" s="21"/>
      <c r="G105" s="147"/>
      <c r="H105" s="20"/>
      <c r="I105" s="21"/>
    </row>
    <row r="106" spans="1:9" ht="18" customHeight="1" x14ac:dyDescent="0.35">
      <c r="A106" s="15"/>
      <c r="B106" s="145"/>
      <c r="C106" s="14"/>
      <c r="D106" s="21"/>
      <c r="E106" s="21"/>
      <c r="F106" s="21"/>
      <c r="G106" s="147"/>
      <c r="H106" s="20"/>
      <c r="I106" s="21"/>
    </row>
    <row r="107" spans="1:9" s="1" customFormat="1" ht="18" customHeight="1" x14ac:dyDescent="0.35">
      <c r="A107" s="15"/>
      <c r="B107" s="144"/>
      <c r="C107" s="14"/>
      <c r="D107" s="122"/>
      <c r="E107" s="21"/>
      <c r="F107" s="50"/>
      <c r="G107" s="147"/>
      <c r="H107" s="147"/>
      <c r="I107" s="50"/>
    </row>
    <row r="108" spans="1:9" s="1" customFormat="1" ht="18" customHeight="1" x14ac:dyDescent="0.35">
      <c r="A108" s="15"/>
      <c r="B108" s="144"/>
      <c r="C108" s="14"/>
      <c r="D108" s="122"/>
      <c r="E108" s="21"/>
      <c r="F108" s="50"/>
      <c r="G108" s="147"/>
      <c r="H108" s="147"/>
      <c r="I108" s="50"/>
    </row>
    <row r="109" spans="1:9" s="1" customFormat="1" ht="18" customHeight="1" x14ac:dyDescent="0.35">
      <c r="A109" s="16"/>
      <c r="B109" s="144"/>
      <c r="C109" s="17"/>
      <c r="D109" s="122"/>
      <c r="E109" s="21"/>
      <c r="F109" s="50"/>
      <c r="G109" s="148"/>
      <c r="H109" s="148"/>
      <c r="I109" s="50"/>
    </row>
    <row r="110" spans="1:9" s="1" customFormat="1" ht="18" customHeight="1" x14ac:dyDescent="0.35">
      <c r="A110" s="16"/>
      <c r="B110" s="144"/>
      <c r="C110" s="17"/>
      <c r="D110" s="122"/>
      <c r="E110" s="21"/>
      <c r="F110" s="50"/>
      <c r="G110" s="148"/>
      <c r="H110" s="148"/>
      <c r="I110" s="50"/>
    </row>
    <row r="111" spans="1:9" s="1" customFormat="1" ht="18" customHeight="1" x14ac:dyDescent="0.35">
      <c r="A111" s="15"/>
      <c r="B111" s="144"/>
      <c r="C111" s="14"/>
      <c r="D111" s="122"/>
      <c r="E111" s="21"/>
      <c r="F111" s="50"/>
      <c r="G111" s="147"/>
      <c r="H111" s="147"/>
      <c r="I111" s="50"/>
    </row>
    <row r="112" spans="1:9" s="1" customFormat="1" ht="18" customHeight="1" x14ac:dyDescent="0.35">
      <c r="A112" s="15"/>
      <c r="B112" s="144"/>
      <c r="C112" s="14"/>
      <c r="D112" s="122"/>
      <c r="E112" s="21"/>
      <c r="F112" s="50"/>
      <c r="G112" s="147"/>
      <c r="H112" s="147"/>
      <c r="I112" s="50"/>
    </row>
    <row r="113" spans="1:20" s="1" customFormat="1" ht="18" customHeight="1" x14ac:dyDescent="0.35">
      <c r="A113" s="15"/>
      <c r="B113" s="144"/>
      <c r="C113" s="14"/>
      <c r="D113" s="122"/>
      <c r="E113" s="21"/>
      <c r="F113" s="50"/>
      <c r="G113" s="147"/>
      <c r="H113" s="147"/>
      <c r="I113" s="50"/>
    </row>
    <row r="114" spans="1:20" s="1" customFormat="1" ht="18" customHeight="1" x14ac:dyDescent="0.35">
      <c r="A114" s="15"/>
      <c r="B114" s="144"/>
      <c r="C114" s="14"/>
      <c r="D114" s="122"/>
      <c r="E114" s="21"/>
      <c r="F114" s="50"/>
      <c r="G114" s="147"/>
      <c r="H114" s="147"/>
      <c r="I114" s="50"/>
    </row>
    <row r="115" spans="1:20" ht="18" customHeight="1" x14ac:dyDescent="0.35">
      <c r="A115" s="15"/>
      <c r="B115" s="144"/>
      <c r="C115" s="14"/>
      <c r="D115" s="122"/>
      <c r="E115" s="21"/>
      <c r="F115" s="50"/>
      <c r="G115" s="147"/>
      <c r="H115" s="147"/>
      <c r="I115" s="50"/>
      <c r="Q115" s="5"/>
      <c r="T115" s="6"/>
    </row>
    <row r="116" spans="1:20" ht="18" customHeight="1" x14ac:dyDescent="0.35">
      <c r="A116" s="15"/>
      <c r="B116" s="144"/>
      <c r="C116" s="14"/>
      <c r="D116" s="122"/>
      <c r="E116" s="21"/>
      <c r="F116" s="50"/>
      <c r="G116" s="147"/>
      <c r="H116" s="147"/>
      <c r="I116" s="50"/>
      <c r="Q116" s="5"/>
      <c r="T116" s="6"/>
    </row>
    <row r="117" spans="1:20" ht="18" customHeight="1" x14ac:dyDescent="0.35">
      <c r="A117" s="15"/>
      <c r="B117" s="144"/>
      <c r="C117" s="14"/>
      <c r="D117" s="122"/>
      <c r="E117" s="21"/>
      <c r="F117" s="50"/>
      <c r="G117" s="147"/>
      <c r="H117" s="147"/>
      <c r="I117" s="50"/>
    </row>
    <row r="118" spans="1:20" ht="18" customHeight="1" x14ac:dyDescent="0.35">
      <c r="A118" s="15"/>
      <c r="B118" s="144"/>
      <c r="C118" s="14"/>
      <c r="D118" s="122"/>
      <c r="E118" s="21"/>
      <c r="F118" s="50"/>
      <c r="G118" s="147"/>
      <c r="H118" s="147"/>
      <c r="I118" s="50"/>
    </row>
    <row r="119" spans="1:20" ht="18" customHeight="1" x14ac:dyDescent="0.35">
      <c r="A119" s="15"/>
      <c r="B119" s="144"/>
      <c r="C119" s="14"/>
      <c r="D119" s="122"/>
      <c r="E119" s="21"/>
      <c r="F119" s="50"/>
      <c r="G119" s="147"/>
      <c r="H119" s="147"/>
      <c r="I119" s="50"/>
    </row>
    <row r="120" spans="1:20" ht="18" customHeight="1" x14ac:dyDescent="0.35">
      <c r="A120" s="15"/>
      <c r="B120" s="144"/>
      <c r="C120" s="14"/>
      <c r="D120" s="122"/>
      <c r="E120" s="21"/>
      <c r="F120" s="50"/>
      <c r="G120" s="147"/>
      <c r="H120" s="147"/>
      <c r="I120" s="50"/>
    </row>
    <row r="121" spans="1:20" ht="18" customHeight="1" x14ac:dyDescent="0.35">
      <c r="A121" s="16"/>
      <c r="B121" s="144"/>
      <c r="C121" s="17"/>
      <c r="D121" s="122"/>
      <c r="E121" s="21"/>
      <c r="F121" s="50"/>
      <c r="G121" s="148"/>
      <c r="H121" s="148"/>
      <c r="I121" s="50"/>
    </row>
    <row r="122" spans="1:20" ht="18" customHeight="1" x14ac:dyDescent="0.35">
      <c r="A122" s="15"/>
      <c r="B122" s="144"/>
      <c r="C122" s="14"/>
      <c r="D122" s="122"/>
      <c r="E122" s="21"/>
      <c r="F122" s="50"/>
      <c r="G122" s="147"/>
      <c r="H122" s="147"/>
      <c r="I122" s="50"/>
    </row>
    <row r="123" spans="1:20" ht="18" customHeight="1" x14ac:dyDescent="0.35">
      <c r="A123" s="15"/>
      <c r="B123" s="145"/>
      <c r="C123" s="14"/>
      <c r="D123" s="21"/>
      <c r="E123" s="21"/>
      <c r="F123" s="21"/>
      <c r="G123" s="147"/>
      <c r="H123" s="20"/>
      <c r="I123" s="21"/>
    </row>
    <row r="124" spans="1:20" ht="18" customHeight="1" x14ac:dyDescent="0.35">
      <c r="A124" s="15"/>
      <c r="B124" s="145"/>
      <c r="C124" s="14"/>
      <c r="D124" s="21"/>
      <c r="E124" s="21"/>
      <c r="F124" s="21"/>
      <c r="G124" s="147"/>
      <c r="H124" s="20"/>
      <c r="I124" s="21"/>
    </row>
    <row r="125" spans="1:20" ht="18" customHeight="1" x14ac:dyDescent="0.35">
      <c r="A125" s="15"/>
      <c r="B125" s="145"/>
      <c r="C125" s="14"/>
      <c r="D125" s="21"/>
      <c r="E125" s="21"/>
      <c r="F125" s="21"/>
      <c r="G125" s="147"/>
      <c r="H125" s="20"/>
      <c r="I125" s="21"/>
    </row>
    <row r="126" spans="1:20" ht="18" customHeight="1" x14ac:dyDescent="0.35">
      <c r="A126" s="15"/>
      <c r="B126" s="145"/>
      <c r="C126" s="14"/>
      <c r="D126" s="21"/>
      <c r="E126" s="21"/>
      <c r="F126" s="21"/>
      <c r="G126" s="147"/>
      <c r="H126" s="20"/>
      <c r="I126" s="21"/>
    </row>
    <row r="127" spans="1:20" ht="18" customHeight="1" x14ac:dyDescent="0.35">
      <c r="A127" s="15"/>
      <c r="B127" s="145"/>
      <c r="C127" s="14"/>
      <c r="D127" s="21"/>
      <c r="E127" s="21"/>
      <c r="F127" s="21"/>
      <c r="G127" s="147"/>
      <c r="H127" s="20"/>
      <c r="I127" s="21"/>
    </row>
    <row r="128" spans="1:20" ht="18" customHeight="1" x14ac:dyDescent="0.35">
      <c r="A128" s="15"/>
      <c r="B128" s="145"/>
      <c r="C128" s="14"/>
      <c r="D128" s="21"/>
      <c r="E128" s="21"/>
      <c r="F128" s="21"/>
      <c r="G128" s="147"/>
      <c r="H128" s="20"/>
      <c r="I128" s="21"/>
    </row>
    <row r="129" spans="1:9" ht="18" customHeight="1" x14ac:dyDescent="0.35">
      <c r="A129" s="15"/>
      <c r="B129" s="145"/>
      <c r="C129" s="14"/>
      <c r="D129" s="21"/>
      <c r="E129" s="21"/>
      <c r="F129" s="21"/>
      <c r="G129" s="147"/>
      <c r="H129" s="20"/>
      <c r="I129" s="21"/>
    </row>
    <row r="130" spans="1:9" ht="18" customHeight="1" x14ac:dyDescent="0.35">
      <c r="A130" s="15"/>
      <c r="B130" s="145"/>
      <c r="C130" s="14"/>
      <c r="D130" s="21"/>
      <c r="E130" s="21"/>
      <c r="F130" s="21"/>
      <c r="G130" s="147"/>
      <c r="H130" s="20"/>
      <c r="I130" s="21"/>
    </row>
    <row r="131" spans="1:9" ht="18" customHeight="1" x14ac:dyDescent="0.35">
      <c r="A131" s="15"/>
      <c r="B131" s="145"/>
      <c r="C131" s="14"/>
      <c r="D131" s="21"/>
      <c r="E131" s="21"/>
      <c r="F131" s="21"/>
      <c r="G131" s="147"/>
      <c r="H131" s="20"/>
      <c r="I131" s="21"/>
    </row>
    <row r="132" spans="1:9" ht="18" customHeight="1" x14ac:dyDescent="0.35">
      <c r="A132" s="15"/>
      <c r="B132" s="145"/>
      <c r="C132" s="14"/>
      <c r="D132" s="21"/>
      <c r="E132" s="21"/>
      <c r="F132" s="21"/>
      <c r="G132" s="147"/>
      <c r="H132" s="20"/>
      <c r="I132" s="21"/>
    </row>
    <row r="133" spans="1:9" ht="18" customHeight="1" x14ac:dyDescent="0.35">
      <c r="A133" s="15"/>
      <c r="B133" s="145"/>
      <c r="C133" s="14"/>
      <c r="D133" s="21"/>
      <c r="E133" s="21"/>
      <c r="F133" s="21"/>
      <c r="G133" s="147"/>
      <c r="H133" s="20"/>
      <c r="I133" s="21"/>
    </row>
    <row r="134" spans="1:9" ht="18" customHeight="1" x14ac:dyDescent="0.35">
      <c r="A134" s="15"/>
      <c r="B134" s="145"/>
      <c r="C134" s="14"/>
      <c r="D134" s="21"/>
      <c r="E134" s="21"/>
      <c r="F134" s="21"/>
      <c r="G134" s="147"/>
      <c r="H134" s="20"/>
      <c r="I134" s="21"/>
    </row>
    <row r="135" spans="1:9" ht="18" customHeight="1" x14ac:dyDescent="0.35">
      <c r="A135" s="15"/>
      <c r="B135" s="145"/>
      <c r="C135" s="14"/>
      <c r="D135" s="21"/>
      <c r="E135" s="21"/>
      <c r="F135" s="21"/>
      <c r="G135" s="147"/>
      <c r="H135" s="20"/>
      <c r="I135" s="21"/>
    </row>
    <row r="136" spans="1:9" ht="18" customHeight="1" x14ac:dyDescent="0.35">
      <c r="A136" s="15"/>
      <c r="B136" s="145"/>
      <c r="C136" s="14"/>
      <c r="D136" s="21"/>
      <c r="E136" s="21"/>
      <c r="F136" s="21"/>
      <c r="G136" s="147"/>
      <c r="H136" s="20"/>
      <c r="I136" s="21"/>
    </row>
    <row r="137" spans="1:9" ht="18" customHeight="1" x14ac:dyDescent="0.35">
      <c r="A137" s="15"/>
      <c r="B137" s="145"/>
      <c r="C137" s="14"/>
      <c r="D137" s="21"/>
      <c r="E137" s="21"/>
      <c r="F137" s="21"/>
      <c r="G137" s="147"/>
      <c r="H137" s="20"/>
      <c r="I137" s="21"/>
    </row>
    <row r="138" spans="1:9" ht="18" customHeight="1" x14ac:dyDescent="0.35">
      <c r="A138" s="15"/>
      <c r="B138" s="145"/>
      <c r="C138" s="14"/>
      <c r="D138" s="21"/>
      <c r="E138" s="21"/>
      <c r="F138" s="21"/>
      <c r="G138" s="147"/>
      <c r="H138" s="20"/>
      <c r="I138" s="21"/>
    </row>
    <row r="139" spans="1:9" ht="18" customHeight="1" x14ac:dyDescent="0.35">
      <c r="A139" s="15"/>
      <c r="B139" s="145"/>
      <c r="C139" s="14"/>
      <c r="D139" s="21"/>
      <c r="E139" s="21"/>
      <c r="F139" s="21"/>
      <c r="G139" s="147"/>
      <c r="H139" s="20"/>
      <c r="I139" s="21"/>
    </row>
    <row r="140" spans="1:9" ht="18" customHeight="1" x14ac:dyDescent="0.35">
      <c r="A140" s="15"/>
      <c r="B140" s="145"/>
      <c r="C140" s="14"/>
      <c r="D140" s="21"/>
      <c r="E140" s="21"/>
      <c r="F140" s="21"/>
      <c r="G140" s="147"/>
      <c r="H140" s="20"/>
      <c r="I140" s="21"/>
    </row>
    <row r="141" spans="1:9" ht="18" customHeight="1" x14ac:dyDescent="0.35">
      <c r="A141" s="15"/>
      <c r="B141" s="145"/>
      <c r="C141" s="14"/>
      <c r="D141" s="21"/>
      <c r="E141" s="21"/>
      <c r="F141" s="21"/>
      <c r="G141" s="147"/>
      <c r="H141" s="20"/>
      <c r="I141" s="21"/>
    </row>
    <row r="142" spans="1:9" ht="18" customHeight="1" x14ac:dyDescent="0.35">
      <c r="A142" s="15"/>
      <c r="B142" s="145"/>
      <c r="C142" s="14"/>
      <c r="D142" s="21"/>
      <c r="E142" s="21"/>
      <c r="F142" s="21"/>
      <c r="G142" s="147"/>
      <c r="H142" s="20"/>
      <c r="I142" s="21"/>
    </row>
    <row r="143" spans="1:9" ht="18" customHeight="1" x14ac:dyDescent="0.35">
      <c r="A143" s="15"/>
      <c r="B143" s="145"/>
      <c r="C143" s="14"/>
      <c r="D143" s="21"/>
      <c r="E143" s="21"/>
      <c r="F143" s="21"/>
      <c r="G143" s="147"/>
      <c r="H143" s="20"/>
      <c r="I143" s="21"/>
    </row>
    <row r="144" spans="1:9" ht="18" customHeight="1" x14ac:dyDescent="0.35">
      <c r="A144" s="15"/>
      <c r="B144" s="145"/>
      <c r="C144" s="14"/>
      <c r="D144" s="21"/>
      <c r="E144" s="21"/>
      <c r="F144" s="21"/>
      <c r="G144" s="147"/>
      <c r="H144" s="20"/>
      <c r="I144" s="21"/>
    </row>
    <row r="145" spans="1:20" ht="18" customHeight="1" x14ac:dyDescent="0.35">
      <c r="A145" s="15"/>
      <c r="B145" s="145"/>
      <c r="C145" s="14"/>
      <c r="D145" s="21"/>
      <c r="E145" s="21"/>
      <c r="F145" s="21"/>
      <c r="G145" s="147"/>
      <c r="H145" s="20"/>
      <c r="I145" s="21"/>
    </row>
    <row r="146" spans="1:20" ht="18" customHeight="1" x14ac:dyDescent="0.35">
      <c r="A146" s="15"/>
      <c r="B146" s="145"/>
      <c r="C146" s="14"/>
      <c r="D146" s="21"/>
      <c r="E146" s="21"/>
      <c r="F146" s="21"/>
      <c r="G146" s="147"/>
      <c r="H146" s="20"/>
      <c r="I146" s="21"/>
    </row>
    <row r="147" spans="1:20" ht="18" customHeight="1" x14ac:dyDescent="0.35">
      <c r="A147" s="15"/>
      <c r="B147" s="145"/>
      <c r="C147" s="14"/>
      <c r="D147" s="21"/>
      <c r="E147" s="21"/>
      <c r="F147" s="21"/>
      <c r="G147" s="147"/>
      <c r="H147" s="20"/>
      <c r="I147" s="21"/>
    </row>
    <row r="148" spans="1:20" ht="18" customHeight="1" x14ac:dyDescent="0.35">
      <c r="A148" s="15"/>
      <c r="B148" s="145"/>
      <c r="C148" s="14"/>
      <c r="D148" s="21"/>
      <c r="E148" s="21"/>
      <c r="F148" s="21"/>
      <c r="G148" s="147"/>
      <c r="H148" s="20"/>
      <c r="I148" s="21"/>
    </row>
    <row r="149" spans="1:20" s="1" customFormat="1" ht="18" customHeight="1" x14ac:dyDescent="0.35">
      <c r="A149" s="16"/>
      <c r="B149" s="144"/>
      <c r="C149" s="17"/>
      <c r="D149" s="122"/>
      <c r="E149" s="21"/>
      <c r="F149" s="50"/>
      <c r="G149" s="148"/>
      <c r="H149" s="148"/>
      <c r="I149" s="50"/>
    </row>
    <row r="150" spans="1:20" s="1" customFormat="1" ht="18" customHeight="1" x14ac:dyDescent="0.35">
      <c r="A150" s="16"/>
      <c r="B150" s="144"/>
      <c r="C150" s="17"/>
      <c r="D150" s="122"/>
      <c r="E150" s="21"/>
      <c r="F150" s="50"/>
      <c r="G150" s="148"/>
      <c r="H150" s="148"/>
      <c r="I150" s="50"/>
    </row>
    <row r="151" spans="1:20" s="1" customFormat="1" ht="18" customHeight="1" x14ac:dyDescent="0.35">
      <c r="A151" s="15"/>
      <c r="B151" s="144"/>
      <c r="C151" s="14"/>
      <c r="D151" s="122"/>
      <c r="E151" s="21"/>
      <c r="F151" s="50"/>
      <c r="G151" s="147"/>
      <c r="H151" s="147"/>
      <c r="I151" s="50"/>
    </row>
    <row r="152" spans="1:20" s="1" customFormat="1" ht="18" customHeight="1" x14ac:dyDescent="0.35">
      <c r="A152" s="15"/>
      <c r="B152" s="144"/>
      <c r="C152" s="14"/>
      <c r="D152" s="122"/>
      <c r="E152" s="21"/>
      <c r="F152" s="50"/>
      <c r="G152" s="147"/>
      <c r="H152" s="147"/>
      <c r="I152" s="50"/>
    </row>
    <row r="153" spans="1:20" s="1" customFormat="1" ht="18" customHeight="1" x14ac:dyDescent="0.35">
      <c r="A153" s="15"/>
      <c r="B153" s="144"/>
      <c r="C153" s="14"/>
      <c r="D153" s="122"/>
      <c r="E153" s="21"/>
      <c r="F153" s="50"/>
      <c r="G153" s="147"/>
      <c r="H153" s="147"/>
      <c r="I153" s="50"/>
    </row>
    <row r="154" spans="1:20" s="1" customFormat="1" ht="18" customHeight="1" x14ac:dyDescent="0.35">
      <c r="A154" s="15"/>
      <c r="B154" s="144"/>
      <c r="C154" s="14"/>
      <c r="D154" s="122"/>
      <c r="E154" s="21"/>
      <c r="F154" s="50"/>
      <c r="G154" s="147"/>
      <c r="H154" s="147"/>
      <c r="I154" s="50"/>
    </row>
    <row r="155" spans="1:20" ht="18" customHeight="1" x14ac:dyDescent="0.35">
      <c r="A155" s="15"/>
      <c r="B155" s="144"/>
      <c r="C155" s="14"/>
      <c r="D155" s="122"/>
      <c r="E155" s="21"/>
      <c r="F155" s="50"/>
      <c r="G155" s="147"/>
      <c r="H155" s="147"/>
      <c r="I155" s="50"/>
      <c r="Q155" s="5"/>
      <c r="T155" s="6"/>
    </row>
    <row r="156" spans="1:20" ht="18" customHeight="1" x14ac:dyDescent="0.35">
      <c r="A156" s="15"/>
      <c r="B156" s="144"/>
      <c r="C156" s="14"/>
      <c r="D156" s="122"/>
      <c r="E156" s="21"/>
      <c r="F156" s="50"/>
      <c r="G156" s="147"/>
      <c r="H156" s="147"/>
      <c r="I156" s="50"/>
      <c r="Q156" s="5"/>
      <c r="T156" s="6"/>
    </row>
    <row r="157" spans="1:20" ht="18" customHeight="1" x14ac:dyDescent="0.35">
      <c r="A157" s="15"/>
      <c r="B157" s="144"/>
      <c r="C157" s="14"/>
      <c r="D157" s="122"/>
      <c r="E157" s="21"/>
      <c r="F157" s="50"/>
      <c r="G157" s="147"/>
      <c r="H157" s="147"/>
      <c r="I157" s="50"/>
    </row>
    <row r="158" spans="1:20" ht="18" customHeight="1" x14ac:dyDescent="0.35">
      <c r="A158" s="15"/>
      <c r="B158" s="144"/>
      <c r="C158" s="14"/>
      <c r="D158" s="122"/>
      <c r="E158" s="21"/>
      <c r="F158" s="50"/>
      <c r="G158" s="147"/>
      <c r="H158" s="147"/>
      <c r="I158" s="50"/>
    </row>
    <row r="159" spans="1:20" ht="18" customHeight="1" x14ac:dyDescent="0.35">
      <c r="A159" s="15"/>
      <c r="B159" s="144"/>
      <c r="C159" s="14"/>
      <c r="D159" s="122"/>
      <c r="E159" s="21"/>
      <c r="F159" s="50"/>
      <c r="G159" s="147"/>
      <c r="H159" s="147"/>
      <c r="I159" s="50"/>
    </row>
    <row r="160" spans="1:20" ht="18" customHeight="1" x14ac:dyDescent="0.35">
      <c r="A160" s="15"/>
      <c r="B160" s="144"/>
      <c r="C160" s="14"/>
      <c r="D160" s="122"/>
      <c r="E160" s="21"/>
      <c r="F160" s="50"/>
      <c r="G160" s="147"/>
      <c r="H160" s="147"/>
      <c r="I160" s="50"/>
    </row>
    <row r="161" spans="1:9" ht="18" customHeight="1" x14ac:dyDescent="0.35">
      <c r="A161" s="16"/>
      <c r="B161" s="144"/>
      <c r="C161" s="17"/>
      <c r="D161" s="122"/>
      <c r="E161" s="21"/>
      <c r="F161" s="50"/>
      <c r="G161" s="148"/>
      <c r="H161" s="148"/>
      <c r="I161" s="50"/>
    </row>
    <row r="162" spans="1:9" ht="18" customHeight="1" x14ac:dyDescent="0.35">
      <c r="A162" s="15"/>
      <c r="B162" s="144"/>
      <c r="C162" s="14"/>
      <c r="D162" s="122"/>
      <c r="E162" s="21"/>
      <c r="F162" s="50"/>
      <c r="G162" s="147"/>
      <c r="H162" s="147"/>
      <c r="I162" s="50"/>
    </row>
    <row r="163" spans="1:9" ht="18" customHeight="1" x14ac:dyDescent="0.35">
      <c r="A163" s="15"/>
      <c r="B163" s="145"/>
      <c r="C163" s="14"/>
      <c r="D163" s="21"/>
      <c r="E163" s="21"/>
      <c r="F163" s="21"/>
      <c r="G163" s="147"/>
      <c r="H163" s="20"/>
      <c r="I163" s="21"/>
    </row>
    <row r="164" spans="1:9" ht="18" customHeight="1" x14ac:dyDescent="0.35">
      <c r="A164" s="15"/>
      <c r="B164" s="145"/>
      <c r="C164" s="14"/>
      <c r="D164" s="21"/>
      <c r="E164" s="21"/>
      <c r="F164" s="21"/>
      <c r="G164" s="147"/>
      <c r="H164" s="20"/>
      <c r="I164" s="21"/>
    </row>
    <row r="165" spans="1:9" ht="18" customHeight="1" x14ac:dyDescent="0.35">
      <c r="A165" s="15"/>
      <c r="B165" s="145"/>
      <c r="C165" s="14"/>
      <c r="D165" s="21"/>
      <c r="E165" s="21"/>
      <c r="F165" s="21"/>
      <c r="G165" s="147"/>
      <c r="H165" s="20"/>
      <c r="I165" s="21"/>
    </row>
    <row r="166" spans="1:9" ht="18" customHeight="1" x14ac:dyDescent="0.35">
      <c r="A166" s="15"/>
      <c r="B166" s="145"/>
      <c r="C166" s="14"/>
      <c r="D166" s="21"/>
      <c r="E166" s="21"/>
      <c r="F166" s="21"/>
      <c r="G166" s="147"/>
      <c r="H166" s="20"/>
      <c r="I166" s="21"/>
    </row>
    <row r="167" spans="1:9" ht="18" customHeight="1" x14ac:dyDescent="0.35">
      <c r="A167" s="15"/>
      <c r="B167" s="145"/>
      <c r="C167" s="14"/>
      <c r="D167" s="21"/>
      <c r="E167" s="21"/>
      <c r="F167" s="21"/>
      <c r="G167" s="147"/>
      <c r="H167" s="20"/>
      <c r="I167" s="21"/>
    </row>
    <row r="168" spans="1:9" ht="18" customHeight="1" x14ac:dyDescent="0.35">
      <c r="A168" s="15"/>
      <c r="B168" s="145"/>
      <c r="C168" s="14"/>
      <c r="D168" s="21"/>
      <c r="E168" s="21"/>
      <c r="F168" s="21"/>
      <c r="G168" s="147"/>
      <c r="H168" s="20"/>
      <c r="I168" s="21"/>
    </row>
    <row r="169" spans="1:9" ht="18" customHeight="1" x14ac:dyDescent="0.35">
      <c r="A169" s="15"/>
      <c r="B169" s="145"/>
      <c r="C169" s="14"/>
      <c r="D169" s="21"/>
      <c r="E169" s="21"/>
      <c r="F169" s="21"/>
      <c r="G169" s="147"/>
      <c r="H169" s="20"/>
      <c r="I169" s="21"/>
    </row>
    <row r="170" spans="1:9" ht="18" customHeight="1" x14ac:dyDescent="0.35">
      <c r="A170" s="15"/>
      <c r="B170" s="145"/>
      <c r="C170" s="14"/>
      <c r="D170" s="21"/>
      <c r="E170" s="21"/>
      <c r="F170" s="21"/>
      <c r="G170" s="147"/>
      <c r="H170" s="20"/>
      <c r="I170" s="21"/>
    </row>
    <row r="171" spans="1:9" ht="18" customHeight="1" x14ac:dyDescent="0.35">
      <c r="A171" s="15"/>
      <c r="B171" s="145"/>
      <c r="C171" s="14"/>
      <c r="D171" s="21"/>
      <c r="E171" s="21"/>
      <c r="F171" s="21"/>
      <c r="G171" s="147"/>
      <c r="H171" s="20"/>
      <c r="I171" s="21"/>
    </row>
    <row r="172" spans="1:9" ht="18" customHeight="1" x14ac:dyDescent="0.35">
      <c r="A172" s="15"/>
      <c r="B172" s="145"/>
      <c r="C172" s="14"/>
      <c r="D172" s="21"/>
      <c r="E172" s="21"/>
      <c r="F172" s="21"/>
      <c r="G172" s="147"/>
      <c r="H172" s="20"/>
      <c r="I172" s="21"/>
    </row>
    <row r="173" spans="1:9" ht="18" customHeight="1" x14ac:dyDescent="0.35">
      <c r="A173" s="15"/>
      <c r="B173" s="145"/>
      <c r="C173" s="14"/>
      <c r="D173" s="21"/>
      <c r="E173" s="21"/>
      <c r="F173" s="21"/>
      <c r="G173" s="147"/>
      <c r="H173" s="20"/>
      <c r="I173" s="21"/>
    </row>
    <row r="174" spans="1:9" ht="18" customHeight="1" x14ac:dyDescent="0.35">
      <c r="A174" s="15"/>
      <c r="B174" s="145"/>
      <c r="C174" s="14"/>
      <c r="D174" s="21"/>
      <c r="E174" s="21"/>
      <c r="F174" s="21"/>
      <c r="G174" s="147"/>
      <c r="H174" s="20"/>
      <c r="I174" s="21"/>
    </row>
    <row r="175" spans="1:9" ht="18" customHeight="1" x14ac:dyDescent="0.35">
      <c r="A175" s="15"/>
      <c r="B175" s="145"/>
      <c r="C175" s="14"/>
      <c r="D175" s="21"/>
      <c r="E175" s="21"/>
      <c r="F175" s="21"/>
      <c r="G175" s="147"/>
      <c r="H175" s="20"/>
      <c r="I175" s="21"/>
    </row>
    <row r="176" spans="1:9" ht="18" customHeight="1" x14ac:dyDescent="0.35">
      <c r="A176" s="15"/>
      <c r="B176" s="145"/>
      <c r="C176" s="14"/>
      <c r="D176" s="21"/>
      <c r="E176" s="21"/>
      <c r="F176" s="21"/>
      <c r="G176" s="147"/>
      <c r="H176" s="20"/>
      <c r="I176" s="21"/>
    </row>
    <row r="177" spans="1:9" ht="18" customHeight="1" x14ac:dyDescent="0.35">
      <c r="A177" s="15"/>
      <c r="B177" s="145"/>
      <c r="C177" s="14"/>
      <c r="D177" s="21"/>
      <c r="E177" s="21"/>
      <c r="F177" s="21"/>
      <c r="G177" s="147"/>
      <c r="H177" s="20"/>
      <c r="I177" s="21"/>
    </row>
    <row r="178" spans="1:9" ht="18" customHeight="1" x14ac:dyDescent="0.35">
      <c r="A178" s="15"/>
      <c r="B178" s="145"/>
      <c r="C178" s="14"/>
      <c r="D178" s="21"/>
      <c r="E178" s="21"/>
      <c r="F178" s="21"/>
      <c r="G178" s="147"/>
      <c r="H178" s="20"/>
      <c r="I178" s="21"/>
    </row>
    <row r="179" spans="1:9" ht="18" customHeight="1" x14ac:dyDescent="0.35">
      <c r="A179" s="15"/>
      <c r="B179" s="145"/>
      <c r="C179" s="14"/>
      <c r="D179" s="21"/>
      <c r="E179" s="21"/>
      <c r="F179" s="21"/>
      <c r="G179" s="147"/>
      <c r="H179" s="20"/>
      <c r="I179" s="21"/>
    </row>
    <row r="180" spans="1:9" ht="18" customHeight="1" x14ac:dyDescent="0.35">
      <c r="A180" s="15"/>
      <c r="B180" s="145"/>
      <c r="C180" s="14"/>
      <c r="D180" s="21"/>
      <c r="E180" s="21"/>
      <c r="F180" s="21"/>
      <c r="G180" s="147"/>
      <c r="H180" s="20"/>
      <c r="I180" s="21"/>
    </row>
    <row r="181" spans="1:9" ht="18" customHeight="1" x14ac:dyDescent="0.35">
      <c r="A181" s="15"/>
      <c r="B181" s="145"/>
      <c r="C181" s="14"/>
      <c r="D181" s="21"/>
      <c r="E181" s="21"/>
      <c r="F181" s="21"/>
      <c r="G181" s="147"/>
      <c r="H181" s="20"/>
      <c r="I181" s="21"/>
    </row>
    <row r="182" spans="1:9" ht="18" customHeight="1" x14ac:dyDescent="0.35">
      <c r="A182" s="15"/>
      <c r="B182" s="145"/>
      <c r="C182" s="14"/>
      <c r="D182" s="21"/>
      <c r="E182" s="21"/>
      <c r="F182" s="21"/>
      <c r="G182" s="147"/>
      <c r="H182" s="20"/>
      <c r="I182" s="21"/>
    </row>
    <row r="183" spans="1:9" ht="18" customHeight="1" x14ac:dyDescent="0.35">
      <c r="A183" s="15"/>
      <c r="B183" s="145"/>
      <c r="C183" s="14"/>
      <c r="D183" s="21"/>
      <c r="E183" s="21"/>
      <c r="F183" s="21"/>
      <c r="G183" s="147"/>
      <c r="H183" s="20"/>
      <c r="I183" s="21"/>
    </row>
    <row r="184" spans="1:9" ht="18" customHeight="1" x14ac:dyDescent="0.35">
      <c r="A184" s="15"/>
      <c r="B184" s="145"/>
      <c r="C184" s="14"/>
      <c r="D184" s="21"/>
      <c r="E184" s="21"/>
      <c r="F184" s="21"/>
      <c r="G184" s="147"/>
      <c r="H184" s="20"/>
      <c r="I184" s="21"/>
    </row>
    <row r="185" spans="1:9" ht="18" customHeight="1" x14ac:dyDescent="0.35">
      <c r="A185" s="15"/>
      <c r="B185" s="145"/>
      <c r="C185" s="14"/>
      <c r="D185" s="21"/>
      <c r="E185" s="21"/>
      <c r="F185" s="21"/>
      <c r="G185" s="147"/>
      <c r="H185" s="20"/>
      <c r="I185" s="21"/>
    </row>
    <row r="186" spans="1:9" ht="18" customHeight="1" x14ac:dyDescent="0.35">
      <c r="A186" s="15"/>
      <c r="B186" s="145"/>
      <c r="C186" s="14"/>
      <c r="D186" s="21"/>
      <c r="E186" s="21"/>
      <c r="F186" s="21"/>
      <c r="G186" s="147"/>
      <c r="H186" s="20"/>
      <c r="I186" s="21"/>
    </row>
    <row r="187" spans="1:9" ht="18" customHeight="1" x14ac:dyDescent="0.35">
      <c r="A187" s="15"/>
      <c r="B187" s="145"/>
      <c r="C187" s="14"/>
      <c r="D187" s="21"/>
      <c r="E187" s="21"/>
      <c r="F187" s="21"/>
      <c r="G187" s="147"/>
      <c r="H187" s="20"/>
      <c r="I187" s="21"/>
    </row>
    <row r="188" spans="1:9" ht="18" customHeight="1" x14ac:dyDescent="0.35">
      <c r="A188" s="15"/>
      <c r="B188" s="145"/>
      <c r="C188" s="14"/>
      <c r="D188" s="21"/>
      <c r="E188" s="21"/>
      <c r="F188" s="21"/>
      <c r="G188" s="147"/>
      <c r="H188" s="20"/>
      <c r="I188" s="21"/>
    </row>
    <row r="189" spans="1:9" ht="18" customHeight="1" x14ac:dyDescent="0.35">
      <c r="A189" s="15"/>
      <c r="B189" s="145"/>
      <c r="C189" s="14"/>
      <c r="D189" s="21"/>
      <c r="E189" s="21"/>
      <c r="F189" s="21"/>
      <c r="G189" s="147"/>
      <c r="H189" s="20"/>
      <c r="I189" s="21"/>
    </row>
    <row r="190" spans="1:9" ht="18" customHeight="1" x14ac:dyDescent="0.35">
      <c r="A190" s="15"/>
      <c r="B190" s="145"/>
      <c r="C190" s="14"/>
      <c r="D190" s="21"/>
      <c r="E190" s="21"/>
      <c r="F190" s="21"/>
      <c r="G190" s="147"/>
      <c r="H190" s="20"/>
      <c r="I190" s="21"/>
    </row>
    <row r="191" spans="1:9" ht="18" customHeight="1" x14ac:dyDescent="0.35">
      <c r="A191" s="15"/>
      <c r="B191" s="145"/>
      <c r="C191" s="14"/>
      <c r="D191" s="21"/>
      <c r="E191" s="21"/>
      <c r="F191" s="21"/>
      <c r="G191" s="147"/>
      <c r="H191" s="20"/>
      <c r="I191" s="21"/>
    </row>
    <row r="192" spans="1:9" ht="18" customHeight="1" x14ac:dyDescent="0.35">
      <c r="A192" s="15"/>
      <c r="B192" s="145"/>
      <c r="C192" s="14"/>
      <c r="D192" s="21"/>
      <c r="E192" s="21"/>
      <c r="F192" s="21"/>
      <c r="G192" s="147"/>
      <c r="H192" s="20"/>
      <c r="I192" s="21"/>
    </row>
    <row r="193" spans="1:9" ht="18" customHeight="1" x14ac:dyDescent="0.35">
      <c r="A193" s="15"/>
      <c r="B193" s="145"/>
      <c r="C193" s="14"/>
      <c r="D193" s="21"/>
      <c r="E193" s="21"/>
      <c r="F193" s="21"/>
      <c r="G193" s="147"/>
      <c r="H193" s="20"/>
      <c r="I193" s="21"/>
    </row>
    <row r="194" spans="1:9" ht="18" customHeight="1" x14ac:dyDescent="0.35">
      <c r="A194" s="15"/>
      <c r="B194" s="145"/>
      <c r="C194" s="14"/>
      <c r="D194" s="21"/>
      <c r="E194" s="21"/>
      <c r="F194" s="21"/>
      <c r="G194" s="147"/>
      <c r="H194" s="20"/>
      <c r="I194" s="21"/>
    </row>
    <row r="195" spans="1:9" ht="18" customHeight="1" x14ac:dyDescent="0.35">
      <c r="A195" s="15"/>
      <c r="B195" s="145"/>
      <c r="C195" s="14"/>
      <c r="D195" s="21"/>
      <c r="E195" s="21"/>
      <c r="F195" s="21"/>
      <c r="G195" s="147"/>
      <c r="H195" s="20"/>
      <c r="I195" s="21"/>
    </row>
    <row r="196" spans="1:9" ht="18" customHeight="1" x14ac:dyDescent="0.35">
      <c r="A196" s="15"/>
      <c r="B196" s="145"/>
      <c r="C196" s="14"/>
      <c r="D196" s="21"/>
      <c r="E196" s="21"/>
      <c r="F196" s="21"/>
      <c r="G196" s="147"/>
      <c r="H196" s="20"/>
      <c r="I196" s="21"/>
    </row>
    <row r="197" spans="1:9" ht="18" customHeight="1" x14ac:dyDescent="0.35">
      <c r="A197" s="15"/>
      <c r="B197" s="145"/>
      <c r="C197" s="14"/>
      <c r="D197" s="21"/>
      <c r="E197" s="21"/>
      <c r="F197" s="21"/>
      <c r="G197" s="147"/>
      <c r="H197" s="20"/>
      <c r="I197" s="21"/>
    </row>
    <row r="198" spans="1:9" ht="18" customHeight="1" x14ac:dyDescent="0.35">
      <c r="A198" s="15"/>
      <c r="B198" s="145"/>
      <c r="C198" s="14"/>
      <c r="D198" s="21"/>
      <c r="E198" s="21"/>
      <c r="F198" s="21"/>
      <c r="G198" s="147"/>
      <c r="H198" s="20"/>
      <c r="I198" s="21"/>
    </row>
    <row r="199" spans="1:9" ht="18" customHeight="1" x14ac:dyDescent="0.35">
      <c r="A199" s="15"/>
      <c r="B199" s="145"/>
      <c r="C199" s="14"/>
      <c r="D199" s="21"/>
      <c r="E199" s="21"/>
      <c r="F199" s="21"/>
      <c r="G199" s="147"/>
      <c r="H199" s="20"/>
      <c r="I199" s="21"/>
    </row>
    <row r="200" spans="1:9" ht="18" customHeight="1" x14ac:dyDescent="0.35">
      <c r="A200" s="15"/>
      <c r="B200" s="145"/>
      <c r="C200" s="14"/>
      <c r="D200" s="21"/>
      <c r="E200" s="21"/>
      <c r="F200" s="21"/>
      <c r="G200" s="147"/>
      <c r="H200" s="20"/>
      <c r="I200" s="21"/>
    </row>
    <row r="201" spans="1:9" ht="18" customHeight="1" x14ac:dyDescent="0.35">
      <c r="A201" s="15"/>
      <c r="B201" s="145"/>
      <c r="C201" s="14"/>
      <c r="D201" s="21"/>
      <c r="E201" s="21"/>
      <c r="F201" s="21"/>
      <c r="G201" s="147"/>
      <c r="H201" s="20"/>
      <c r="I201" s="21"/>
    </row>
    <row r="202" spans="1:9" ht="18" customHeight="1" x14ac:dyDescent="0.35">
      <c r="A202" s="15"/>
      <c r="B202" s="145"/>
      <c r="C202" s="14"/>
      <c r="D202" s="21"/>
      <c r="E202" s="21"/>
      <c r="F202" s="21"/>
      <c r="G202" s="147"/>
      <c r="H202" s="20"/>
      <c r="I202" s="21"/>
    </row>
    <row r="203" spans="1:9" ht="18" customHeight="1" x14ac:dyDescent="0.35">
      <c r="A203" s="15"/>
      <c r="B203" s="145"/>
      <c r="C203" s="14"/>
      <c r="D203" s="21"/>
      <c r="E203" s="21"/>
      <c r="F203" s="21"/>
      <c r="G203" s="147"/>
      <c r="H203" s="20"/>
      <c r="I203" s="21"/>
    </row>
    <row r="204" spans="1:9" ht="18" customHeight="1" x14ac:dyDescent="0.35">
      <c r="A204" s="15"/>
      <c r="B204" s="145"/>
      <c r="C204" s="14"/>
      <c r="D204" s="21"/>
      <c r="E204" s="21"/>
      <c r="F204" s="21"/>
      <c r="G204" s="147"/>
      <c r="H204" s="20"/>
      <c r="I204" s="21"/>
    </row>
    <row r="205" spans="1:9" ht="18" customHeight="1" x14ac:dyDescent="0.35">
      <c r="A205" s="15"/>
      <c r="B205" s="145"/>
      <c r="C205" s="14"/>
      <c r="D205" s="21"/>
      <c r="E205" s="21"/>
      <c r="F205" s="21"/>
      <c r="G205" s="147"/>
      <c r="H205" s="20"/>
      <c r="I205" s="21"/>
    </row>
  </sheetData>
  <sheetProtection selectLockedCells="1"/>
  <dataConsolidate/>
  <conditionalFormatting sqref="AK3">
    <cfRule type="cellIs" dxfId="34" priority="23" operator="equal">
      <formula>0</formula>
    </cfRule>
  </conditionalFormatting>
  <printOptions horizontalCentered="1"/>
  <pageMargins left="0.25" right="0.25" top="0.25" bottom="0.5" header="0.3" footer="0.3"/>
  <pageSetup scale="77" orientation="landscape"/>
  <headerFooter>
    <oddFooter>&amp;L&amp;"Tahoma,Regular"Revised 08.27.2015&amp;C&amp;"Tahoma,Regular"Page &amp;P of &amp;N&amp;R&amp;"Tahoma,Regular"Copy to: Monthly Billing Invoice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'Fee Schedule'!$G$2:$G$6</xm:f>
          </x14:formula1>
          <xm:sqref>D6:D205</xm:sqref>
        </x14:dataValidation>
        <x14:dataValidation type="list" allowBlank="1" showInputMessage="1" showErrorMessage="1">
          <x14:formula1>
            <xm:f>'Fee Schedule'!$G$10:$G$13</xm:f>
          </x14:formula1>
          <xm:sqref>F6:F205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597"/>
  <sheetViews>
    <sheetView zoomScale="125" zoomScaleNormal="125" zoomScaleSheetLayoutView="100" workbookViewId="0">
      <pane ySplit="9" topLeftCell="A10" activePane="bottomLeft" state="frozen"/>
      <selection activeCell="K9" sqref="K9"/>
      <selection pane="bottomLeft" activeCell="D10" sqref="D10"/>
    </sheetView>
  </sheetViews>
  <sheetFormatPr defaultColWidth="9.1796875" defaultRowHeight="14" x14ac:dyDescent="0.35"/>
  <cols>
    <col min="1" max="3" width="9.54296875" style="150" customWidth="1"/>
    <col min="4" max="4" width="12" style="7" customWidth="1"/>
    <col min="5" max="5" width="18.453125" style="46" customWidth="1"/>
    <col min="6" max="6" width="9.54296875" style="30" customWidth="1"/>
    <col min="7" max="7" width="10.54296875" style="30" customWidth="1"/>
    <col min="8" max="8" width="6.81640625" style="43" customWidth="1"/>
    <col min="9" max="9" width="8.81640625" style="6" customWidth="1"/>
    <col min="10" max="10" width="6" style="59" bestFit="1" customWidth="1"/>
    <col min="11" max="11" width="5.54296875" style="7" bestFit="1" customWidth="1"/>
    <col min="12" max="12" width="4.453125" style="53" customWidth="1"/>
    <col min="13" max="13" width="9.1796875" style="6"/>
    <col min="14" max="14" width="7.453125" style="5" customWidth="1"/>
    <col min="15" max="15" width="10.1796875" style="5" customWidth="1"/>
    <col min="16" max="16" width="3.54296875" style="57" customWidth="1"/>
    <col min="17" max="17" width="37" style="6" customWidth="1"/>
    <col min="18" max="18" width="17.453125" style="5" customWidth="1"/>
    <col min="19" max="16384" width="9.1796875" style="6"/>
  </cols>
  <sheetData>
    <row r="1" spans="1:18" ht="18" customHeight="1" x14ac:dyDescent="0.35">
      <c r="D1" s="4"/>
      <c r="M1" s="268" t="s">
        <v>194</v>
      </c>
    </row>
    <row r="2" spans="1:18" ht="18" customHeight="1" x14ac:dyDescent="0.35">
      <c r="J2" s="175"/>
      <c r="K2" s="175"/>
      <c r="L2" s="175"/>
      <c r="N2" s="175"/>
    </row>
    <row r="3" spans="1:18" ht="18" customHeight="1" thickBot="1" x14ac:dyDescent="0.4">
      <c r="A3" s="151"/>
      <c r="B3" s="151"/>
      <c r="C3" s="151"/>
      <c r="D3" s="174" t="s">
        <v>147</v>
      </c>
      <c r="E3" s="131"/>
      <c r="F3" s="131"/>
      <c r="G3" s="131"/>
      <c r="H3" s="131"/>
      <c r="I3" s="176"/>
      <c r="J3" s="176"/>
      <c r="K3" s="176"/>
      <c r="L3" s="176"/>
      <c r="M3" s="176"/>
      <c r="N3" s="176"/>
      <c r="O3" s="131"/>
      <c r="P3" s="131"/>
      <c r="Q3" s="131"/>
      <c r="R3" s="12"/>
    </row>
    <row r="4" spans="1:18" ht="4.4000000000000004" customHeight="1" x14ac:dyDescent="0.35">
      <c r="A4" s="152"/>
      <c r="B4" s="152"/>
      <c r="C4" s="152"/>
      <c r="D4" s="29"/>
      <c r="E4" s="47"/>
      <c r="F4" s="31"/>
      <c r="G4" s="31"/>
      <c r="H4" s="44"/>
      <c r="I4" s="11"/>
      <c r="J4" s="60"/>
      <c r="K4" s="4"/>
      <c r="L4" s="54"/>
      <c r="N4" s="27"/>
      <c r="O4" s="27"/>
      <c r="P4" s="54"/>
      <c r="Q4" s="27"/>
      <c r="R4" s="27"/>
    </row>
    <row r="5" spans="1:18" ht="18" customHeight="1" x14ac:dyDescent="0.35">
      <c r="A5" s="277" t="s">
        <v>181</v>
      </c>
      <c r="B5" s="277"/>
      <c r="C5" s="277"/>
      <c r="D5" s="277"/>
      <c r="E5" s="277"/>
      <c r="F5" s="135"/>
      <c r="G5" s="278"/>
      <c r="H5" s="278"/>
      <c r="I5" s="211"/>
      <c r="J5" s="276" t="s">
        <v>146</v>
      </c>
      <c r="K5" s="276"/>
      <c r="L5" s="276"/>
      <c r="N5" s="239"/>
      <c r="O5" s="155"/>
      <c r="P5" s="155"/>
      <c r="Q5" s="155"/>
      <c r="R5" s="6"/>
    </row>
    <row r="6" spans="1:18" ht="12" customHeight="1" x14ac:dyDescent="0.35">
      <c r="A6" s="168" t="s">
        <v>5</v>
      </c>
      <c r="B6" s="261"/>
      <c r="C6" s="261"/>
      <c r="D6" s="169"/>
      <c r="E6" s="170"/>
      <c r="F6" s="171"/>
      <c r="G6" s="172" t="s">
        <v>0</v>
      </c>
      <c r="H6" s="173"/>
      <c r="I6" s="132"/>
      <c r="J6" s="276"/>
      <c r="K6" s="276"/>
      <c r="L6" s="276"/>
      <c r="N6" s="239"/>
      <c r="O6" s="155"/>
      <c r="P6" s="155"/>
      <c r="Q6" s="155"/>
      <c r="R6" s="6"/>
    </row>
    <row r="7" spans="1:18" ht="14.15" customHeight="1" x14ac:dyDescent="0.35">
      <c r="A7" s="177" t="s">
        <v>11</v>
      </c>
      <c r="B7" s="177"/>
      <c r="C7" s="177"/>
      <c r="D7" s="177"/>
      <c r="E7" s="177"/>
      <c r="F7" s="177"/>
      <c r="G7" s="177"/>
      <c r="H7" s="177"/>
      <c r="I7" s="177"/>
      <c r="J7" s="276"/>
      <c r="K7" s="276"/>
      <c r="L7" s="276"/>
      <c r="N7" s="239"/>
      <c r="O7" s="155"/>
      <c r="P7" s="155"/>
      <c r="Q7" s="155"/>
      <c r="R7" s="6"/>
    </row>
    <row r="8" spans="1:18" ht="15" customHeight="1" x14ac:dyDescent="0.2">
      <c r="A8" s="167" t="s">
        <v>43</v>
      </c>
      <c r="B8" s="167"/>
      <c r="C8" s="167"/>
      <c r="D8" s="48"/>
      <c r="E8" s="32"/>
      <c r="F8" s="45"/>
      <c r="G8" s="45"/>
      <c r="H8" s="28"/>
      <c r="I8" s="61"/>
      <c r="J8" s="18"/>
      <c r="K8" s="55"/>
      <c r="L8" s="13"/>
      <c r="N8" s="13"/>
      <c r="O8" s="55"/>
      <c r="P8" s="13"/>
      <c r="Q8" s="13"/>
      <c r="R8" s="13"/>
    </row>
    <row r="9" spans="1:18" s="166" customFormat="1" ht="20.149999999999999" customHeight="1" x14ac:dyDescent="0.35">
      <c r="A9" s="156" t="s">
        <v>0</v>
      </c>
      <c r="B9" s="262" t="s">
        <v>179</v>
      </c>
      <c r="C9" s="262" t="s">
        <v>180</v>
      </c>
      <c r="D9" s="157" t="s">
        <v>141</v>
      </c>
      <c r="E9" s="158" t="s">
        <v>3</v>
      </c>
      <c r="F9" s="159" t="s">
        <v>2</v>
      </c>
      <c r="G9" s="159" t="s">
        <v>142</v>
      </c>
      <c r="H9" s="160" t="s">
        <v>108</v>
      </c>
      <c r="I9" s="161" t="s">
        <v>27</v>
      </c>
      <c r="J9" s="158" t="s">
        <v>9</v>
      </c>
      <c r="K9" s="158" t="s">
        <v>143</v>
      </c>
      <c r="L9" s="259" t="s">
        <v>4</v>
      </c>
      <c r="M9" s="266" t="s">
        <v>12</v>
      </c>
      <c r="N9" s="240" t="s">
        <v>165</v>
      </c>
      <c r="O9" s="162" t="s">
        <v>6</v>
      </c>
      <c r="P9" s="163" t="s">
        <v>46</v>
      </c>
      <c r="Q9" s="164" t="s">
        <v>1</v>
      </c>
      <c r="R9" s="165" t="s">
        <v>41</v>
      </c>
    </row>
    <row r="10" spans="1:18" s="202" customFormat="1" ht="15" customHeight="1" x14ac:dyDescent="0.35">
      <c r="A10" s="178"/>
      <c r="B10" s="263"/>
      <c r="C10" s="263"/>
      <c r="D10" s="187"/>
      <c r="E10" s="179">
        <f>IF(D10&gt;0,(VLOOKUP(D10,Families!$A$5:$I$205,2,0)),0)</f>
        <v>0</v>
      </c>
      <c r="F10" s="181"/>
      <c r="G10" s="180"/>
      <c r="H10" s="181"/>
      <c r="I10" s="182">
        <f>IF(G10=0,0,(H10*(VLOOKUP(G10,'Fee Schedule'!$C$2:$D$35,2,FALSE))))</f>
        <v>0</v>
      </c>
      <c r="J10" s="183" t="b">
        <f>IF(D10&gt;0,(IF(G10='Fee Schedule'!$C$2,'Fee Schedule'!$G$2,(IF(G10='Fee Schedule'!$C$3,'Fee Schedule'!$G$2,(IF(G10='Fee Schedule'!$C$4,'Fee Schedule'!$G$2,(IF(G10='Fee Schedule'!$C$5,'Fee Schedule'!$G$2,(IF(G10='Fee Schedule'!$C$6,'Fee Schedule'!$G$2,(IF(G10='Fee Schedule'!$C$10,'Fee Schedule'!$G$2,(IF(G10='Fee Schedule'!$C$22,'Fee Schedule'!$G$2,(VLOOKUP(D10,Families!$A$5:$I$205,4,0)))))))))))))))))</f>
        <v>0</v>
      </c>
      <c r="K10" s="210" t="b">
        <f>IF(D10&gt;0,(VLOOKUP(D10,Families!$A$5:$I$205,5,0)))</f>
        <v>0</v>
      </c>
      <c r="L10" s="260"/>
      <c r="M10" s="241"/>
      <c r="N10" s="241"/>
      <c r="O10" s="185">
        <f>IF(D10&gt;0,(VLOOKUP(D10,Families!$A$5:$I$205,3,0)),0)</f>
        <v>0</v>
      </c>
      <c r="P10" s="186">
        <f>IF(D10&gt;0,(VLOOKUP(D10,Families!$A$5:$I$205,7,0)),0)</f>
        <v>0</v>
      </c>
      <c r="Q10" s="200">
        <f>IF(D10&gt;0,(VLOOKUP(D10,Families!$A$5:$I$205,8,0)),0)</f>
        <v>0</v>
      </c>
      <c r="R10" s="201">
        <f>IF(D10&gt;0,(VLOOKUP(D10,Families!$A$5:$I$205,9,0)),0)</f>
        <v>0</v>
      </c>
    </row>
    <row r="11" spans="1:18" s="202" customFormat="1" ht="15" customHeight="1" x14ac:dyDescent="0.35">
      <c r="A11" s="178"/>
      <c r="B11" s="263"/>
      <c r="C11" s="263"/>
      <c r="D11" s="187"/>
      <c r="E11" s="179">
        <f>IF(D11&gt;0,(VLOOKUP(D11,Families!$A$5:$I$205,2,0)),0)</f>
        <v>0</v>
      </c>
      <c r="F11" s="181"/>
      <c r="G11" s="180"/>
      <c r="H11" s="181"/>
      <c r="I11" s="182">
        <f>IF(G11=0,0,(H11*(VLOOKUP(G11,'Fee Schedule'!$C$2:$D$35,2,FALSE))))</f>
        <v>0</v>
      </c>
      <c r="J11" s="183" t="b">
        <f>IF(D11&gt;0,(IF(G11='Fee Schedule'!$C$2,'Fee Schedule'!$G$2,(IF(G11='Fee Schedule'!$C$3,'Fee Schedule'!$G$2,(IF(G11='Fee Schedule'!$C$4,'Fee Schedule'!$G$2,(IF(G11='Fee Schedule'!$C$5,'Fee Schedule'!$G$2,(IF(G11='Fee Schedule'!$C$6,'Fee Schedule'!$G$2,(IF(G11='Fee Schedule'!$C$10,'Fee Schedule'!$G$2,(IF(G11='Fee Schedule'!$C$22,'Fee Schedule'!$G$2,(VLOOKUP(D11,Families!$A$5:$I$205,4,0)))))))))))))))))</f>
        <v>0</v>
      </c>
      <c r="K11" s="210" t="b">
        <f>IF(D11&gt;0,(VLOOKUP(D11,Families!$A$5:$I$205,5,0)))</f>
        <v>0</v>
      </c>
      <c r="L11" s="260"/>
      <c r="M11" s="241"/>
      <c r="N11" s="241"/>
      <c r="O11" s="185">
        <f>IF(D11&gt;0,(VLOOKUP(D11,Families!$A$5:$I$205,3,0)),0)</f>
        <v>0</v>
      </c>
      <c r="P11" s="186">
        <f>IF(D11&gt;0,(VLOOKUP(D11,Families!$A$5:$I$205,7,0)),0)</f>
        <v>0</v>
      </c>
      <c r="Q11" s="200">
        <f>IF(D11&gt;0,(VLOOKUP(D11,Families!$A$5:$I$205,8,0)),0)</f>
        <v>0</v>
      </c>
      <c r="R11" s="201">
        <f>IF(D11&gt;0,(VLOOKUP(D11,Families!$A$5:$I$205,9,0)),0)</f>
        <v>0</v>
      </c>
    </row>
    <row r="12" spans="1:18" s="202" customFormat="1" ht="15" customHeight="1" x14ac:dyDescent="0.35">
      <c r="A12" s="178"/>
      <c r="B12" s="263"/>
      <c r="C12" s="263"/>
      <c r="D12" s="187"/>
      <c r="E12" s="179">
        <f>IF(D12&gt;0,(VLOOKUP(D12,Families!$A$5:$I$205,2,0)),0)</f>
        <v>0</v>
      </c>
      <c r="F12" s="181"/>
      <c r="G12" s="180"/>
      <c r="H12" s="181"/>
      <c r="I12" s="182">
        <f>IF(G12=0,0,(H12*(VLOOKUP(G12,'Fee Schedule'!$C$2:$D$35,2,FALSE))))</f>
        <v>0</v>
      </c>
      <c r="J12" s="183" t="b">
        <f>IF(D12&gt;0,(IF(G12='Fee Schedule'!$C$2,'Fee Schedule'!$G$2,(IF(G12='Fee Schedule'!$C$3,'Fee Schedule'!$G$2,(IF(G12='Fee Schedule'!$C$4,'Fee Schedule'!$G$2,(IF(G12='Fee Schedule'!$C$5,'Fee Schedule'!$G$2,(IF(G12='Fee Schedule'!$C$6,'Fee Schedule'!$G$2,(IF(G12='Fee Schedule'!$C$10,'Fee Schedule'!$G$2,(IF(G12='Fee Schedule'!$C$22,'Fee Schedule'!$G$2,(VLOOKUP(D12,Families!$A$5:$I$205,4,0)))))))))))))))))</f>
        <v>0</v>
      </c>
      <c r="K12" s="210" t="b">
        <f>IF(D12&gt;0,(VLOOKUP(D12,Families!$A$5:$I$205,5,0)))</f>
        <v>0</v>
      </c>
      <c r="L12" s="260"/>
      <c r="M12" s="241"/>
      <c r="N12" s="241"/>
      <c r="O12" s="185">
        <f>IF(D12&gt;0,(VLOOKUP(D12,Families!$A$5:$I$205,3,0)),0)</f>
        <v>0</v>
      </c>
      <c r="P12" s="186">
        <f>IF(D12&gt;0,(VLOOKUP(D12,Families!$A$5:$I$205,7,0)),0)</f>
        <v>0</v>
      </c>
      <c r="Q12" s="200">
        <f>IF(D12&gt;0,(VLOOKUP(D12,Families!$A$5:$I$205,8,0)),0)</f>
        <v>0</v>
      </c>
      <c r="R12" s="201">
        <f>IF(D12&gt;0,(VLOOKUP(D12,Families!$A$5:$I$205,9,0)),0)</f>
        <v>0</v>
      </c>
    </row>
    <row r="13" spans="1:18" s="202" customFormat="1" ht="15" customHeight="1" x14ac:dyDescent="0.35">
      <c r="A13" s="178"/>
      <c r="B13" s="263"/>
      <c r="C13" s="263"/>
      <c r="D13" s="187"/>
      <c r="E13" s="179">
        <f>IF(D13&gt;0,(VLOOKUP(D13,Families!$A$5:$I$205,2,0)),0)</f>
        <v>0</v>
      </c>
      <c r="F13" s="181"/>
      <c r="G13" s="180"/>
      <c r="H13" s="181"/>
      <c r="I13" s="182">
        <f>IF(G13=0,0,(H13*(VLOOKUP(G13,'Fee Schedule'!$C$2:$D$35,2,FALSE))))</f>
        <v>0</v>
      </c>
      <c r="J13" s="183" t="b">
        <f>IF(D13&gt;0,(IF(G13='Fee Schedule'!$C$2,'Fee Schedule'!$G$2,(IF(G13='Fee Schedule'!$C$3,'Fee Schedule'!$G$2,(IF(G13='Fee Schedule'!$C$4,'Fee Schedule'!$G$2,(IF(G13='Fee Schedule'!$C$5,'Fee Schedule'!$G$2,(IF(G13='Fee Schedule'!$C$6,'Fee Schedule'!$G$2,(IF(G13='Fee Schedule'!$C$10,'Fee Schedule'!$G$2,(IF(G13='Fee Schedule'!$C$22,'Fee Schedule'!$G$2,(VLOOKUP(D13,Families!$A$5:$I$205,4,0)))))))))))))))))</f>
        <v>0</v>
      </c>
      <c r="K13" s="210" t="b">
        <f>IF(D13&gt;0,(VLOOKUP(D13,Families!$A$5:$I$205,5,0)))</f>
        <v>0</v>
      </c>
      <c r="L13" s="260"/>
      <c r="M13" s="241"/>
      <c r="N13" s="241"/>
      <c r="O13" s="185">
        <f>IF(D13&gt;0,(VLOOKUP(D13,Families!$A$5:$I$205,3,0)),0)</f>
        <v>0</v>
      </c>
      <c r="P13" s="186">
        <f>IF(D13&gt;0,(VLOOKUP(D13,Families!$A$5:$I$205,7,0)),0)</f>
        <v>0</v>
      </c>
      <c r="Q13" s="200">
        <f>IF(D13&gt;0,(VLOOKUP(D13,Families!$A$5:$I$205,8,0)),0)</f>
        <v>0</v>
      </c>
      <c r="R13" s="201">
        <f>IF(D13&gt;0,(VLOOKUP(D13,Families!$A$5:$I$205,9,0)),0)</f>
        <v>0</v>
      </c>
    </row>
    <row r="14" spans="1:18" s="202" customFormat="1" ht="15" customHeight="1" x14ac:dyDescent="0.35">
      <c r="A14" s="178"/>
      <c r="B14" s="263"/>
      <c r="C14" s="263"/>
      <c r="D14" s="187"/>
      <c r="E14" s="179">
        <f>IF(D14&gt;0,(VLOOKUP(D14,Families!$A$5:$I$205,2,0)),0)</f>
        <v>0</v>
      </c>
      <c r="F14" s="181"/>
      <c r="G14" s="180"/>
      <c r="H14" s="181"/>
      <c r="I14" s="182">
        <f>IF(G14=0,0,(H14*(VLOOKUP(G14,'Fee Schedule'!$C$2:$D$35,2,FALSE))))</f>
        <v>0</v>
      </c>
      <c r="J14" s="183" t="b">
        <f>IF(D14&gt;0,(IF(G14='Fee Schedule'!$C$2,'Fee Schedule'!$G$2,(IF(G14='Fee Schedule'!$C$3,'Fee Schedule'!$G$2,(IF(G14='Fee Schedule'!$C$4,'Fee Schedule'!$G$2,(IF(G14='Fee Schedule'!$C$5,'Fee Schedule'!$G$2,(IF(G14='Fee Schedule'!$C$6,'Fee Schedule'!$G$2,(IF(G14='Fee Schedule'!$C$10,'Fee Schedule'!$G$2,(IF(G14='Fee Schedule'!$C$22,'Fee Schedule'!$G$2,(VLOOKUP(D14,Families!$A$5:$I$205,4,0)))))))))))))))))</f>
        <v>0</v>
      </c>
      <c r="K14" s="210" t="b">
        <f>IF(D14&gt;0,(VLOOKUP(D14,Families!$A$5:$I$205,5,0)))</f>
        <v>0</v>
      </c>
      <c r="L14" s="260"/>
      <c r="M14" s="241"/>
      <c r="N14" s="241"/>
      <c r="O14" s="185">
        <f>IF(D14&gt;0,(VLOOKUP(D14,Families!$A$5:$I$205,3,0)),0)</f>
        <v>0</v>
      </c>
      <c r="P14" s="186">
        <f>IF(D14&gt;0,(VLOOKUP(D14,Families!$A$5:$I$205,7,0)),0)</f>
        <v>0</v>
      </c>
      <c r="Q14" s="200">
        <f>IF(D14&gt;0,(VLOOKUP(D14,Families!$A$5:$I$205,8,0)),0)</f>
        <v>0</v>
      </c>
      <c r="R14" s="201">
        <f>IF(D14&gt;0,(VLOOKUP(D14,Families!$A$5:$I$205,9,0)),0)</f>
        <v>0</v>
      </c>
    </row>
    <row r="15" spans="1:18" s="202" customFormat="1" ht="15" customHeight="1" x14ac:dyDescent="0.35">
      <c r="A15" s="178"/>
      <c r="B15" s="263"/>
      <c r="C15" s="263"/>
      <c r="D15" s="187"/>
      <c r="E15" s="179">
        <f>IF(D15&gt;0,(VLOOKUP(D15,Families!$A$5:$I$205,2,0)),0)</f>
        <v>0</v>
      </c>
      <c r="F15" s="181"/>
      <c r="G15" s="180"/>
      <c r="H15" s="181"/>
      <c r="I15" s="182">
        <f>IF(G15=0,0,(H15*(VLOOKUP(G15,'Fee Schedule'!$C$2:$D$35,2,FALSE))))</f>
        <v>0</v>
      </c>
      <c r="J15" s="183" t="b">
        <f>IF(D15&gt;0,(IF(G15='Fee Schedule'!$C$2,'Fee Schedule'!$G$2,(IF(G15='Fee Schedule'!$C$3,'Fee Schedule'!$G$2,(IF(G15='Fee Schedule'!$C$4,'Fee Schedule'!$G$2,(IF(G15='Fee Schedule'!$C$5,'Fee Schedule'!$G$2,(IF(G15='Fee Schedule'!$C$6,'Fee Schedule'!$G$2,(IF(G15='Fee Schedule'!$C$10,'Fee Schedule'!$G$2,(IF(G15='Fee Schedule'!$C$22,'Fee Schedule'!$G$2,(VLOOKUP(D15,Families!$A$5:$I$205,4,0)))))))))))))))))</f>
        <v>0</v>
      </c>
      <c r="K15" s="210" t="b">
        <f>IF(D15&gt;0,(VLOOKUP(D15,Families!$A$5:$I$205,5,0)))</f>
        <v>0</v>
      </c>
      <c r="L15" s="260"/>
      <c r="M15" s="241"/>
      <c r="N15" s="241"/>
      <c r="O15" s="185">
        <f>IF(D15&gt;0,(VLOOKUP(D15,Families!$A$5:$I$205,3,0)),0)</f>
        <v>0</v>
      </c>
      <c r="P15" s="186">
        <f>IF(D15&gt;0,(VLOOKUP(D15,Families!$A$5:$I$205,7,0)),0)</f>
        <v>0</v>
      </c>
      <c r="Q15" s="200">
        <f>IF(D15&gt;0,(VLOOKUP(D15,Families!$A$5:$I$205,8,0)),0)</f>
        <v>0</v>
      </c>
      <c r="R15" s="201">
        <f>IF(D15&gt;0,(VLOOKUP(D15,Families!$A$5:$I$205,9,0)),0)</f>
        <v>0</v>
      </c>
    </row>
    <row r="16" spans="1:18" s="202" customFormat="1" ht="15" customHeight="1" x14ac:dyDescent="0.35">
      <c r="A16" s="178"/>
      <c r="B16" s="263"/>
      <c r="C16" s="263"/>
      <c r="D16" s="187"/>
      <c r="E16" s="179">
        <f>IF(D16&gt;0,(VLOOKUP(D16,Families!$A$5:$I$205,2,0)),0)</f>
        <v>0</v>
      </c>
      <c r="F16" s="181"/>
      <c r="G16" s="180"/>
      <c r="H16" s="181"/>
      <c r="I16" s="182">
        <f>IF(G16=0,0,(H16*(VLOOKUP(G16,'Fee Schedule'!$C$2:$D$35,2,FALSE))))</f>
        <v>0</v>
      </c>
      <c r="J16" s="183" t="b">
        <f>IF(D16&gt;0,(IF(G16='Fee Schedule'!$C$2,'Fee Schedule'!$G$2,(IF(G16='Fee Schedule'!$C$3,'Fee Schedule'!$G$2,(IF(G16='Fee Schedule'!$C$4,'Fee Schedule'!$G$2,(IF(G16='Fee Schedule'!$C$5,'Fee Schedule'!$G$2,(IF(G16='Fee Schedule'!$C$6,'Fee Schedule'!$G$2,(IF(G16='Fee Schedule'!$C$10,'Fee Schedule'!$G$2,(IF(G16='Fee Schedule'!$C$22,'Fee Schedule'!$G$2,(VLOOKUP(D16,Families!$A$5:$I$205,4,0)))))))))))))))))</f>
        <v>0</v>
      </c>
      <c r="K16" s="210" t="b">
        <f>IF(D16&gt;0,(VLOOKUP(D16,Families!$A$5:$I$205,5,0)))</f>
        <v>0</v>
      </c>
      <c r="L16" s="260"/>
      <c r="M16" s="241"/>
      <c r="N16" s="241"/>
      <c r="O16" s="185">
        <f>IF(D16&gt;0,(VLOOKUP(D16,Families!$A$5:$I$205,3,0)),0)</f>
        <v>0</v>
      </c>
      <c r="P16" s="186">
        <f>IF(D16&gt;0,(VLOOKUP(D16,Families!$A$5:$I$205,7,0)),0)</f>
        <v>0</v>
      </c>
      <c r="Q16" s="200">
        <f>IF(D16&gt;0,(VLOOKUP(D16,Families!$A$5:$I$205,8,0)),0)</f>
        <v>0</v>
      </c>
      <c r="R16" s="201">
        <f>IF(D16&gt;0,(VLOOKUP(D16,Families!$A$5:$I$205,9,0)),0)</f>
        <v>0</v>
      </c>
    </row>
    <row r="17" spans="1:18" s="202" customFormat="1" ht="15" customHeight="1" x14ac:dyDescent="0.35">
      <c r="A17" s="178"/>
      <c r="B17" s="263"/>
      <c r="C17" s="263"/>
      <c r="D17" s="187"/>
      <c r="E17" s="179">
        <f>IF(D17&gt;0,(VLOOKUP(D17,Families!$A$5:$I$205,2,0)),0)</f>
        <v>0</v>
      </c>
      <c r="F17" s="181"/>
      <c r="G17" s="180"/>
      <c r="H17" s="181"/>
      <c r="I17" s="182">
        <f>IF(G17=0,0,(H17*(VLOOKUP(G17,'Fee Schedule'!$C$2:$D$35,2,FALSE))))</f>
        <v>0</v>
      </c>
      <c r="J17" s="183" t="b">
        <f>IF(D17&gt;0,(IF(G17='Fee Schedule'!$C$2,'Fee Schedule'!$G$2,(IF(G17='Fee Schedule'!$C$3,'Fee Schedule'!$G$2,(IF(G17='Fee Schedule'!$C$4,'Fee Schedule'!$G$2,(IF(G17='Fee Schedule'!$C$5,'Fee Schedule'!$G$2,(IF(G17='Fee Schedule'!$C$6,'Fee Schedule'!$G$2,(IF(G17='Fee Schedule'!$C$10,'Fee Schedule'!$G$2,(IF(G17='Fee Schedule'!$C$22,'Fee Schedule'!$G$2,(VLOOKUP(D17,Families!$A$5:$I$205,4,0)))))))))))))))))</f>
        <v>0</v>
      </c>
      <c r="K17" s="210" t="b">
        <f>IF(D17&gt;0,(VLOOKUP(D17,Families!$A$5:$I$205,5,0)))</f>
        <v>0</v>
      </c>
      <c r="L17" s="260"/>
      <c r="M17" s="241"/>
      <c r="N17" s="241"/>
      <c r="O17" s="185">
        <f>IF(D17&gt;0,(VLOOKUP(D17,Families!$A$5:$I$205,3,0)),0)</f>
        <v>0</v>
      </c>
      <c r="P17" s="186">
        <f>IF(D17&gt;0,(VLOOKUP(D17,Families!$A$5:$I$205,7,0)),0)</f>
        <v>0</v>
      </c>
      <c r="Q17" s="200">
        <f>IF(D17&gt;0,(VLOOKUP(D17,Families!$A$5:$I$205,8,0)),0)</f>
        <v>0</v>
      </c>
      <c r="R17" s="201">
        <f>IF(D17&gt;0,(VLOOKUP(D17,Families!$A$5:$I$205,9,0)),0)</f>
        <v>0</v>
      </c>
    </row>
    <row r="18" spans="1:18" s="202" customFormat="1" ht="15" customHeight="1" x14ac:dyDescent="0.35">
      <c r="A18" s="178"/>
      <c r="B18" s="263"/>
      <c r="C18" s="263"/>
      <c r="D18" s="187"/>
      <c r="E18" s="179">
        <f>IF(D18&gt;0,(VLOOKUP(D18,Families!$A$5:$I$205,2,0)),0)</f>
        <v>0</v>
      </c>
      <c r="F18" s="181"/>
      <c r="G18" s="180"/>
      <c r="H18" s="181"/>
      <c r="I18" s="182">
        <f>IF(G18=0,0,(H18*(VLOOKUP(G18,'Fee Schedule'!$C$2:$D$35,2,FALSE))))</f>
        <v>0</v>
      </c>
      <c r="J18" s="183" t="b">
        <f>IF(D18&gt;0,(IF(G18='Fee Schedule'!$C$2,'Fee Schedule'!$G$2,(IF(G18='Fee Schedule'!$C$3,'Fee Schedule'!$G$2,(IF(G18='Fee Schedule'!$C$4,'Fee Schedule'!$G$2,(IF(G18='Fee Schedule'!$C$5,'Fee Schedule'!$G$2,(IF(G18='Fee Schedule'!$C$6,'Fee Schedule'!$G$2,(IF(G18='Fee Schedule'!$C$10,'Fee Schedule'!$G$2,(IF(G18='Fee Schedule'!$C$22,'Fee Schedule'!$G$2,(VLOOKUP(D18,Families!$A$5:$I$205,4,0)))))))))))))))))</f>
        <v>0</v>
      </c>
      <c r="K18" s="210" t="b">
        <f>IF(D18&gt;0,(VLOOKUP(D18,Families!$A$5:$I$205,5,0)))</f>
        <v>0</v>
      </c>
      <c r="L18" s="260"/>
      <c r="M18" s="241"/>
      <c r="N18" s="241"/>
      <c r="O18" s="185">
        <f>IF(D18&gt;0,(VLOOKUP(D18,Families!$A$5:$I$205,3,0)),0)</f>
        <v>0</v>
      </c>
      <c r="P18" s="186">
        <f>IF(D18&gt;0,(VLOOKUP(D18,Families!$A$5:$I$205,7,0)),0)</f>
        <v>0</v>
      </c>
      <c r="Q18" s="200">
        <f>IF(D18&gt;0,(VLOOKUP(D18,Families!$A$5:$I$205,8,0)),0)</f>
        <v>0</v>
      </c>
      <c r="R18" s="201">
        <f>IF(D18&gt;0,(VLOOKUP(D18,Families!$A$5:$I$205,9,0)),0)</f>
        <v>0</v>
      </c>
    </row>
    <row r="19" spans="1:18" s="202" customFormat="1" ht="15" customHeight="1" x14ac:dyDescent="0.35">
      <c r="A19" s="178"/>
      <c r="B19" s="263"/>
      <c r="C19" s="263"/>
      <c r="D19" s="187"/>
      <c r="E19" s="179">
        <f>IF(D19&gt;0,(VLOOKUP(D19,Families!$A$5:$I$205,2,0)),0)</f>
        <v>0</v>
      </c>
      <c r="F19" s="181"/>
      <c r="G19" s="180"/>
      <c r="H19" s="181"/>
      <c r="I19" s="182">
        <f>IF(G19=0,0,(H19*(VLOOKUP(G19,'Fee Schedule'!$C$2:$D$35,2,FALSE))))</f>
        <v>0</v>
      </c>
      <c r="J19" s="183" t="b">
        <f>IF(D19&gt;0,(IF(G19='Fee Schedule'!$C$2,'Fee Schedule'!$G$2,(IF(G19='Fee Schedule'!$C$3,'Fee Schedule'!$G$2,(IF(G19='Fee Schedule'!$C$4,'Fee Schedule'!$G$2,(IF(G19='Fee Schedule'!$C$5,'Fee Schedule'!$G$2,(IF(G19='Fee Schedule'!$C$6,'Fee Schedule'!$G$2,(IF(G19='Fee Schedule'!$C$10,'Fee Schedule'!$G$2,(IF(G19='Fee Schedule'!$C$22,'Fee Schedule'!$G$2,(VLOOKUP(D19,Families!$A$5:$I$205,4,0)))))))))))))))))</f>
        <v>0</v>
      </c>
      <c r="K19" s="210" t="b">
        <f>IF(D19&gt;0,(VLOOKUP(D19,Families!$A$5:$I$205,5,0)))</f>
        <v>0</v>
      </c>
      <c r="L19" s="260"/>
      <c r="M19" s="241"/>
      <c r="N19" s="241"/>
      <c r="O19" s="185">
        <f>IF(D19&gt;0,(VLOOKUP(D19,Families!$A$5:$I$205,3,0)),0)</f>
        <v>0</v>
      </c>
      <c r="P19" s="186">
        <f>IF(D19&gt;0,(VLOOKUP(D19,Families!$A$5:$I$205,7,0)),0)</f>
        <v>0</v>
      </c>
      <c r="Q19" s="200">
        <f>IF(D19&gt;0,(VLOOKUP(D19,Families!$A$5:$I$205,8,0)),0)</f>
        <v>0</v>
      </c>
      <c r="R19" s="201">
        <f>IF(D19&gt;0,(VLOOKUP(D19,Families!$A$5:$I$205,9,0)),0)</f>
        <v>0</v>
      </c>
    </row>
    <row r="20" spans="1:18" s="202" customFormat="1" ht="15" customHeight="1" x14ac:dyDescent="0.35">
      <c r="A20" s="178"/>
      <c r="B20" s="263"/>
      <c r="C20" s="263"/>
      <c r="D20" s="187"/>
      <c r="E20" s="179">
        <f>IF(D20&gt;0,(VLOOKUP(D20,Families!$A$5:$I$205,2,0)),0)</f>
        <v>0</v>
      </c>
      <c r="F20" s="181"/>
      <c r="G20" s="180"/>
      <c r="H20" s="181"/>
      <c r="I20" s="182">
        <f>IF(G20=0,0,(H20*(VLOOKUP(G20,'Fee Schedule'!$C$2:$D$35,2,FALSE))))</f>
        <v>0</v>
      </c>
      <c r="J20" s="183" t="b">
        <f>IF(D20&gt;0,(IF(G20='Fee Schedule'!$C$2,'Fee Schedule'!$G$2,(IF(G20='Fee Schedule'!$C$3,'Fee Schedule'!$G$2,(IF(G20='Fee Schedule'!$C$4,'Fee Schedule'!$G$2,(IF(G20='Fee Schedule'!$C$5,'Fee Schedule'!$G$2,(IF(G20='Fee Schedule'!$C$6,'Fee Schedule'!$G$2,(IF(G20='Fee Schedule'!$C$10,'Fee Schedule'!$G$2,(IF(G20='Fee Schedule'!$C$22,'Fee Schedule'!$G$2,(VLOOKUP(D20,Families!$A$5:$I$205,4,0)))))))))))))))))</f>
        <v>0</v>
      </c>
      <c r="K20" s="210" t="b">
        <f>IF(D20&gt;0,(VLOOKUP(D20,Families!$A$5:$I$205,5,0)))</f>
        <v>0</v>
      </c>
      <c r="L20" s="260"/>
      <c r="M20" s="241"/>
      <c r="N20" s="241"/>
      <c r="O20" s="185">
        <f>IF(D20&gt;0,(VLOOKUP(D20,Families!$A$5:$I$205,3,0)),0)</f>
        <v>0</v>
      </c>
      <c r="P20" s="186">
        <f>IF(D20&gt;0,(VLOOKUP(D20,Families!$A$5:$I$205,7,0)),0)</f>
        <v>0</v>
      </c>
      <c r="Q20" s="200">
        <f>IF(D20&gt;0,(VLOOKUP(D20,Families!$A$5:$I$205,8,0)),0)</f>
        <v>0</v>
      </c>
      <c r="R20" s="201">
        <f>IF(D20&gt;0,(VLOOKUP(D20,Families!$A$5:$I$205,9,0)),0)</f>
        <v>0</v>
      </c>
    </row>
    <row r="21" spans="1:18" s="202" customFormat="1" ht="15" customHeight="1" x14ac:dyDescent="0.35">
      <c r="A21" s="178"/>
      <c r="B21" s="263"/>
      <c r="C21" s="263"/>
      <c r="D21" s="187"/>
      <c r="E21" s="179">
        <f>IF(D21&gt;0,(VLOOKUP(D21,Families!$A$5:$I$205,2,0)),0)</f>
        <v>0</v>
      </c>
      <c r="F21" s="181"/>
      <c r="G21" s="180"/>
      <c r="H21" s="181"/>
      <c r="I21" s="182">
        <f>IF(G21=0,0,(H21*(VLOOKUP(G21,'Fee Schedule'!$C$2:$D$35,2,FALSE))))</f>
        <v>0</v>
      </c>
      <c r="J21" s="183" t="b">
        <f>IF(D21&gt;0,(IF(G21='Fee Schedule'!$C$2,'Fee Schedule'!$G$2,(IF(G21='Fee Schedule'!$C$3,'Fee Schedule'!$G$2,(IF(G21='Fee Schedule'!$C$4,'Fee Schedule'!$G$2,(IF(G21='Fee Schedule'!$C$5,'Fee Schedule'!$G$2,(IF(G21='Fee Schedule'!$C$6,'Fee Schedule'!$G$2,(IF(G21='Fee Schedule'!$C$10,'Fee Schedule'!$G$2,(IF(G21='Fee Schedule'!$C$22,'Fee Schedule'!$G$2,(VLOOKUP(D21,Families!$A$5:$I$205,4,0)))))))))))))))))</f>
        <v>0</v>
      </c>
      <c r="K21" s="210" t="b">
        <f>IF(D21&gt;0,(VLOOKUP(D21,Families!$A$5:$I$205,5,0)))</f>
        <v>0</v>
      </c>
      <c r="L21" s="260"/>
      <c r="M21" s="241"/>
      <c r="N21" s="241"/>
      <c r="O21" s="185">
        <f>IF(D21&gt;0,(VLOOKUP(D21,Families!$A$5:$I$205,3,0)),0)</f>
        <v>0</v>
      </c>
      <c r="P21" s="186">
        <f>IF(D21&gt;0,(VLOOKUP(D21,Families!$A$5:$I$205,7,0)),0)</f>
        <v>0</v>
      </c>
      <c r="Q21" s="200">
        <f>IF(D21&gt;0,(VLOOKUP(D21,Families!$A$5:$I$205,8,0)),0)</f>
        <v>0</v>
      </c>
      <c r="R21" s="201">
        <f>IF(D21&gt;0,(VLOOKUP(D21,Families!$A$5:$I$205,9,0)),0)</f>
        <v>0</v>
      </c>
    </row>
    <row r="22" spans="1:18" s="202" customFormat="1" ht="15" customHeight="1" x14ac:dyDescent="0.35">
      <c r="A22" s="178"/>
      <c r="B22" s="263"/>
      <c r="C22" s="263"/>
      <c r="D22" s="187"/>
      <c r="E22" s="179">
        <f>IF(D22&gt;0,(VLOOKUP(D22,Families!$A$5:$I$205,2,0)),0)</f>
        <v>0</v>
      </c>
      <c r="F22" s="181"/>
      <c r="G22" s="180"/>
      <c r="H22" s="181"/>
      <c r="I22" s="182">
        <f>IF(G22=0,0,(H22*(VLOOKUP(G22,'Fee Schedule'!$C$2:$D$35,2,FALSE))))</f>
        <v>0</v>
      </c>
      <c r="J22" s="183" t="b">
        <f>IF(D22&gt;0,(IF(G22='Fee Schedule'!$C$2,'Fee Schedule'!$G$2,(IF(G22='Fee Schedule'!$C$3,'Fee Schedule'!$G$2,(IF(G22='Fee Schedule'!$C$4,'Fee Schedule'!$G$2,(IF(G22='Fee Schedule'!$C$5,'Fee Schedule'!$G$2,(IF(G22='Fee Schedule'!$C$6,'Fee Schedule'!$G$2,(IF(G22='Fee Schedule'!$C$10,'Fee Schedule'!$G$2,(IF(G22='Fee Schedule'!$C$22,'Fee Schedule'!$G$2,(VLOOKUP(D22,Families!$A$5:$I$205,4,0)))))))))))))))))</f>
        <v>0</v>
      </c>
      <c r="K22" s="210" t="b">
        <f>IF(D22&gt;0,(VLOOKUP(D22,Families!$A$5:$I$205,5,0)))</f>
        <v>0</v>
      </c>
      <c r="L22" s="260"/>
      <c r="M22" s="241"/>
      <c r="N22" s="241"/>
      <c r="O22" s="185">
        <f>IF(D22&gt;0,(VLOOKUP(D22,Families!$A$5:$I$205,3,0)),0)</f>
        <v>0</v>
      </c>
      <c r="P22" s="186">
        <f>IF(D22&gt;0,(VLOOKUP(D22,Families!$A$5:$I$205,7,0)),0)</f>
        <v>0</v>
      </c>
      <c r="Q22" s="200">
        <f>IF(D22&gt;0,(VLOOKUP(D22,Families!$A$5:$I$205,8,0)),0)</f>
        <v>0</v>
      </c>
      <c r="R22" s="201">
        <f>IF(D22&gt;0,(VLOOKUP(D22,Families!$A$5:$I$205,9,0)),0)</f>
        <v>0</v>
      </c>
    </row>
    <row r="23" spans="1:18" s="202" customFormat="1" ht="15" customHeight="1" x14ac:dyDescent="0.35">
      <c r="A23" s="178"/>
      <c r="B23" s="263"/>
      <c r="C23" s="263"/>
      <c r="D23" s="187"/>
      <c r="E23" s="179">
        <f>IF(D23&gt;0,(VLOOKUP(D23,Families!$A$5:$I$205,2,0)),0)</f>
        <v>0</v>
      </c>
      <c r="F23" s="181"/>
      <c r="G23" s="180"/>
      <c r="H23" s="181"/>
      <c r="I23" s="182">
        <f>IF(G23=0,0,(H23*(VLOOKUP(G23,'Fee Schedule'!$C$2:$D$35,2,FALSE))))</f>
        <v>0</v>
      </c>
      <c r="J23" s="183" t="b">
        <f>IF(D23&gt;0,(IF(G23='Fee Schedule'!$C$2,'Fee Schedule'!$G$2,(IF(G23='Fee Schedule'!$C$3,'Fee Schedule'!$G$2,(IF(G23='Fee Schedule'!$C$4,'Fee Schedule'!$G$2,(IF(G23='Fee Schedule'!$C$5,'Fee Schedule'!$G$2,(IF(G23='Fee Schedule'!$C$6,'Fee Schedule'!$G$2,(IF(G23='Fee Schedule'!$C$10,'Fee Schedule'!$G$2,(IF(G23='Fee Schedule'!$C$22,'Fee Schedule'!$G$2,(VLOOKUP(D23,Families!$A$5:$I$205,4,0)))))))))))))))))</f>
        <v>0</v>
      </c>
      <c r="K23" s="210" t="b">
        <f>IF(D23&gt;0,(VLOOKUP(D23,Families!$A$5:$I$205,5,0)))</f>
        <v>0</v>
      </c>
      <c r="L23" s="260"/>
      <c r="M23" s="241"/>
      <c r="N23" s="241"/>
      <c r="O23" s="185">
        <f>IF(D23&gt;0,(VLOOKUP(D23,Families!$A$5:$I$205,3,0)),0)</f>
        <v>0</v>
      </c>
      <c r="P23" s="186">
        <f>IF(D23&gt;0,(VLOOKUP(D23,Families!$A$5:$I$205,7,0)),0)</f>
        <v>0</v>
      </c>
      <c r="Q23" s="200">
        <f>IF(D23&gt;0,(VLOOKUP(D23,Families!$A$5:$I$205,8,0)),0)</f>
        <v>0</v>
      </c>
      <c r="R23" s="201">
        <f>IF(D23&gt;0,(VLOOKUP(D23,Families!$A$5:$I$205,9,0)),0)</f>
        <v>0</v>
      </c>
    </row>
    <row r="24" spans="1:18" s="202" customFormat="1" ht="15" customHeight="1" x14ac:dyDescent="0.35">
      <c r="A24" s="178"/>
      <c r="B24" s="263"/>
      <c r="C24" s="263"/>
      <c r="D24" s="187"/>
      <c r="E24" s="179">
        <f>IF(D24&gt;0,(VLOOKUP(D24,Families!$A$5:$I$205,2,0)),0)</f>
        <v>0</v>
      </c>
      <c r="F24" s="181"/>
      <c r="G24" s="180"/>
      <c r="H24" s="181"/>
      <c r="I24" s="182">
        <f>IF(G24=0,0,(H24*(VLOOKUP(G24,'Fee Schedule'!$C$2:$D$35,2,FALSE))))</f>
        <v>0</v>
      </c>
      <c r="J24" s="183" t="b">
        <f>IF(D24&gt;0,(IF(G24='Fee Schedule'!$C$2,'Fee Schedule'!$G$2,(IF(G24='Fee Schedule'!$C$3,'Fee Schedule'!$G$2,(IF(G24='Fee Schedule'!$C$4,'Fee Schedule'!$G$2,(IF(G24='Fee Schedule'!$C$5,'Fee Schedule'!$G$2,(IF(G24='Fee Schedule'!$C$6,'Fee Schedule'!$G$2,(IF(G24='Fee Schedule'!$C$10,'Fee Schedule'!$G$2,(IF(G24='Fee Schedule'!$C$22,'Fee Schedule'!$G$2,(VLOOKUP(D24,Families!$A$5:$I$205,4,0)))))))))))))))))</f>
        <v>0</v>
      </c>
      <c r="K24" s="210" t="b">
        <f>IF(D24&gt;0,(VLOOKUP(D24,Families!$A$5:$I$205,5,0)))</f>
        <v>0</v>
      </c>
      <c r="L24" s="260"/>
      <c r="M24" s="241"/>
      <c r="N24" s="241"/>
      <c r="O24" s="185">
        <f>IF(D24&gt;0,(VLOOKUP(D24,Families!$A$5:$I$205,3,0)),0)</f>
        <v>0</v>
      </c>
      <c r="P24" s="186">
        <f>IF(D24&gt;0,(VLOOKUP(D24,Families!$A$5:$I$205,7,0)),0)</f>
        <v>0</v>
      </c>
      <c r="Q24" s="200">
        <f>IF(D24&gt;0,(VLOOKUP(D24,Families!$A$5:$I$205,8,0)),0)</f>
        <v>0</v>
      </c>
      <c r="R24" s="201">
        <f>IF(D24&gt;0,(VLOOKUP(D24,Families!$A$5:$I$205,9,0)),0)</f>
        <v>0</v>
      </c>
    </row>
    <row r="25" spans="1:18" s="202" customFormat="1" ht="15" customHeight="1" x14ac:dyDescent="0.35">
      <c r="A25" s="178"/>
      <c r="B25" s="263"/>
      <c r="C25" s="263"/>
      <c r="D25" s="187"/>
      <c r="E25" s="179">
        <f>IF(D25&gt;0,(VLOOKUP(D25,Families!$A$5:$I$205,2,0)),0)</f>
        <v>0</v>
      </c>
      <c r="F25" s="181"/>
      <c r="G25" s="180"/>
      <c r="H25" s="181"/>
      <c r="I25" s="182">
        <f>IF(G25=0,0,(H25*(VLOOKUP(G25,'Fee Schedule'!$C$2:$D$35,2,FALSE))))</f>
        <v>0</v>
      </c>
      <c r="J25" s="183" t="b">
        <f>IF(D25&gt;0,(IF(G25='Fee Schedule'!$C$2,'Fee Schedule'!$G$2,(IF(G25='Fee Schedule'!$C$3,'Fee Schedule'!$G$2,(IF(G25='Fee Schedule'!$C$4,'Fee Schedule'!$G$2,(IF(G25='Fee Schedule'!$C$5,'Fee Schedule'!$G$2,(IF(G25='Fee Schedule'!$C$6,'Fee Schedule'!$G$2,(IF(G25='Fee Schedule'!$C$10,'Fee Schedule'!$G$2,(IF(G25='Fee Schedule'!$C$22,'Fee Schedule'!$G$2,(VLOOKUP(D25,Families!$A$5:$I$205,4,0)))))))))))))))))</f>
        <v>0</v>
      </c>
      <c r="K25" s="210" t="b">
        <f>IF(D25&gt;0,(VLOOKUP(D25,Families!$A$5:$I$205,5,0)))</f>
        <v>0</v>
      </c>
      <c r="L25" s="260"/>
      <c r="M25" s="241"/>
      <c r="N25" s="241"/>
      <c r="O25" s="185">
        <f>IF(D25&gt;0,(VLOOKUP(D25,Families!$A$5:$I$205,3,0)),0)</f>
        <v>0</v>
      </c>
      <c r="P25" s="186">
        <f>IF(D25&gt;0,(VLOOKUP(D25,Families!$A$5:$I$205,7,0)),0)</f>
        <v>0</v>
      </c>
      <c r="Q25" s="200">
        <f>IF(D25&gt;0,(VLOOKUP(D25,Families!$A$5:$I$205,8,0)),0)</f>
        <v>0</v>
      </c>
      <c r="R25" s="201">
        <f>IF(D25&gt;0,(VLOOKUP(D25,Families!$A$5:$I$205,9,0)),0)</f>
        <v>0</v>
      </c>
    </row>
    <row r="26" spans="1:18" s="202" customFormat="1" ht="15" customHeight="1" x14ac:dyDescent="0.35">
      <c r="A26" s="178"/>
      <c r="B26" s="263"/>
      <c r="C26" s="263"/>
      <c r="D26" s="187"/>
      <c r="E26" s="179">
        <f>IF(D26&gt;0,(VLOOKUP(D26,Families!$A$5:$I$205,2,0)),0)</f>
        <v>0</v>
      </c>
      <c r="F26" s="181"/>
      <c r="G26" s="180"/>
      <c r="H26" s="181"/>
      <c r="I26" s="182">
        <f>IF(G26=0,0,(H26*(VLOOKUP(G26,'Fee Schedule'!$C$2:$D$35,2,FALSE))))</f>
        <v>0</v>
      </c>
      <c r="J26" s="183" t="b">
        <f>IF(D26&gt;0,(IF(G26='Fee Schedule'!$C$2,'Fee Schedule'!$G$2,(IF(G26='Fee Schedule'!$C$3,'Fee Schedule'!$G$2,(IF(G26='Fee Schedule'!$C$4,'Fee Schedule'!$G$2,(IF(G26='Fee Schedule'!$C$5,'Fee Schedule'!$G$2,(IF(G26='Fee Schedule'!$C$6,'Fee Schedule'!$G$2,(IF(G26='Fee Schedule'!$C$10,'Fee Schedule'!$G$2,(IF(G26='Fee Schedule'!$C$22,'Fee Schedule'!$G$2,(VLOOKUP(D26,Families!$A$5:$I$205,4,0)))))))))))))))))</f>
        <v>0</v>
      </c>
      <c r="K26" s="210" t="b">
        <f>IF(D26&gt;0,(VLOOKUP(D26,Families!$A$5:$I$205,5,0)))</f>
        <v>0</v>
      </c>
      <c r="L26" s="260"/>
      <c r="M26" s="241"/>
      <c r="N26" s="241"/>
      <c r="O26" s="185">
        <f>IF(D26&gt;0,(VLOOKUP(D26,Families!$A$5:$I$205,3,0)),0)</f>
        <v>0</v>
      </c>
      <c r="P26" s="186">
        <f>IF(D26&gt;0,(VLOOKUP(D26,Families!$A$5:$I$205,7,0)),0)</f>
        <v>0</v>
      </c>
      <c r="Q26" s="200">
        <f>IF(D26&gt;0,(VLOOKUP(D26,Families!$A$5:$I$205,8,0)),0)</f>
        <v>0</v>
      </c>
      <c r="R26" s="201">
        <f>IF(D26&gt;0,(VLOOKUP(D26,Families!$A$5:$I$205,9,0)),0)</f>
        <v>0</v>
      </c>
    </row>
    <row r="27" spans="1:18" s="202" customFormat="1" ht="15" customHeight="1" x14ac:dyDescent="0.35">
      <c r="A27" s="178"/>
      <c r="B27" s="263"/>
      <c r="C27" s="263"/>
      <c r="D27" s="187"/>
      <c r="E27" s="179">
        <f>IF(D27&gt;0,(VLOOKUP(D27,Families!$A$5:$I$205,2,0)),0)</f>
        <v>0</v>
      </c>
      <c r="F27" s="181"/>
      <c r="G27" s="180"/>
      <c r="H27" s="181"/>
      <c r="I27" s="182">
        <f>IF(G27=0,0,(H27*(VLOOKUP(G27,'Fee Schedule'!$C$2:$D$35,2,FALSE))))</f>
        <v>0</v>
      </c>
      <c r="J27" s="183" t="b">
        <f>IF(D27&gt;0,(IF(G27='Fee Schedule'!$C$2,'Fee Schedule'!$G$2,(IF(G27='Fee Schedule'!$C$3,'Fee Schedule'!$G$2,(IF(G27='Fee Schedule'!$C$4,'Fee Schedule'!$G$2,(IF(G27='Fee Schedule'!$C$5,'Fee Schedule'!$G$2,(IF(G27='Fee Schedule'!$C$6,'Fee Schedule'!$G$2,(IF(G27='Fee Schedule'!$C$10,'Fee Schedule'!$G$2,(IF(G27='Fee Schedule'!$C$22,'Fee Schedule'!$G$2,(VLOOKUP(D27,Families!$A$5:$I$205,4,0)))))))))))))))))</f>
        <v>0</v>
      </c>
      <c r="K27" s="210" t="b">
        <f>IF(D27&gt;0,(VLOOKUP(D27,Families!$A$5:$I$205,5,0)))</f>
        <v>0</v>
      </c>
      <c r="L27" s="260"/>
      <c r="M27" s="241"/>
      <c r="N27" s="241"/>
      <c r="O27" s="185">
        <f>IF(D27&gt;0,(VLOOKUP(D27,Families!$A$5:$I$205,3,0)),0)</f>
        <v>0</v>
      </c>
      <c r="P27" s="186">
        <f>IF(D27&gt;0,(VLOOKUP(D27,Families!$A$5:$I$205,7,0)),0)</f>
        <v>0</v>
      </c>
      <c r="Q27" s="200">
        <f>IF(D27&gt;0,(VLOOKUP(D27,Families!$A$5:$I$205,8,0)),0)</f>
        <v>0</v>
      </c>
      <c r="R27" s="201">
        <f>IF(D27&gt;0,(VLOOKUP(D27,Families!$A$5:$I$205,9,0)),0)</f>
        <v>0</v>
      </c>
    </row>
    <row r="28" spans="1:18" s="202" customFormat="1" ht="15" customHeight="1" x14ac:dyDescent="0.35">
      <c r="A28" s="178"/>
      <c r="B28" s="263"/>
      <c r="C28" s="263"/>
      <c r="D28" s="187"/>
      <c r="E28" s="179">
        <f>IF(D28&gt;0,(VLOOKUP(D28,Families!$A$5:$I$205,2,0)),0)</f>
        <v>0</v>
      </c>
      <c r="F28" s="181"/>
      <c r="G28" s="180"/>
      <c r="H28" s="181"/>
      <c r="I28" s="182">
        <f>IF(G28=0,0,(H28*(VLOOKUP(G28,'Fee Schedule'!$C$2:$D$35,2,FALSE))))</f>
        <v>0</v>
      </c>
      <c r="J28" s="183" t="b">
        <f>IF(D28&gt;0,(IF(G28='Fee Schedule'!$C$2,'Fee Schedule'!$G$2,(IF(G28='Fee Schedule'!$C$3,'Fee Schedule'!$G$2,(IF(G28='Fee Schedule'!$C$4,'Fee Schedule'!$G$2,(IF(G28='Fee Schedule'!$C$5,'Fee Schedule'!$G$2,(IF(G28='Fee Schedule'!$C$6,'Fee Schedule'!$G$2,(IF(G28='Fee Schedule'!$C$10,'Fee Schedule'!$G$2,(IF(G28='Fee Schedule'!$C$22,'Fee Schedule'!$G$2,(VLOOKUP(D28,Families!$A$5:$I$205,4,0)))))))))))))))))</f>
        <v>0</v>
      </c>
      <c r="K28" s="210" t="b">
        <f>IF(D28&gt;0,(VLOOKUP(D28,Families!$A$5:$I$205,5,0)))</f>
        <v>0</v>
      </c>
      <c r="L28" s="260"/>
      <c r="M28" s="241"/>
      <c r="N28" s="241"/>
      <c r="O28" s="185">
        <f>IF(D28&gt;0,(VLOOKUP(D28,Families!$A$5:$I$205,3,0)),0)</f>
        <v>0</v>
      </c>
      <c r="P28" s="186">
        <f>IF(D28&gt;0,(VLOOKUP(D28,Families!$A$5:$I$205,7,0)),0)</f>
        <v>0</v>
      </c>
      <c r="Q28" s="200">
        <f>IF(D28&gt;0,(VLOOKUP(D28,Families!$A$5:$I$205,8,0)),0)</f>
        <v>0</v>
      </c>
      <c r="R28" s="201">
        <f>IF(D28&gt;0,(VLOOKUP(D28,Families!$A$5:$I$205,9,0)),0)</f>
        <v>0</v>
      </c>
    </row>
    <row r="29" spans="1:18" s="202" customFormat="1" ht="15" customHeight="1" x14ac:dyDescent="0.35">
      <c r="A29" s="178"/>
      <c r="B29" s="263"/>
      <c r="C29" s="263"/>
      <c r="D29" s="187"/>
      <c r="E29" s="179">
        <f>IF(D29&gt;0,(VLOOKUP(D29,Families!$A$5:$I$205,2,0)),0)</f>
        <v>0</v>
      </c>
      <c r="F29" s="181"/>
      <c r="G29" s="180"/>
      <c r="H29" s="181"/>
      <c r="I29" s="182">
        <f>IF(G29=0,0,(H29*(VLOOKUP(G29,'Fee Schedule'!$C$2:$D$35,2,FALSE))))</f>
        <v>0</v>
      </c>
      <c r="J29" s="183" t="b">
        <f>IF(D29&gt;0,(IF(G29='Fee Schedule'!$C$2,'Fee Schedule'!$G$2,(IF(G29='Fee Schedule'!$C$3,'Fee Schedule'!$G$2,(IF(G29='Fee Schedule'!$C$4,'Fee Schedule'!$G$2,(IF(G29='Fee Schedule'!$C$5,'Fee Schedule'!$G$2,(IF(G29='Fee Schedule'!$C$6,'Fee Schedule'!$G$2,(IF(G29='Fee Schedule'!$C$10,'Fee Schedule'!$G$2,(IF(G29='Fee Schedule'!$C$22,'Fee Schedule'!$G$2,(VLOOKUP(D29,Families!$A$5:$I$205,4,0)))))))))))))))))</f>
        <v>0</v>
      </c>
      <c r="K29" s="210" t="b">
        <f>IF(D29&gt;0,(VLOOKUP(D29,Families!$A$5:$I$205,5,0)))</f>
        <v>0</v>
      </c>
      <c r="L29" s="260"/>
      <c r="M29" s="241"/>
      <c r="N29" s="241"/>
      <c r="O29" s="185">
        <f>IF(D29&gt;0,(VLOOKUP(D29,Families!$A$5:$I$205,3,0)),0)</f>
        <v>0</v>
      </c>
      <c r="P29" s="186">
        <f>IF(D29&gt;0,(VLOOKUP(D29,Families!$A$5:$I$205,7,0)),0)</f>
        <v>0</v>
      </c>
      <c r="Q29" s="200">
        <f>IF(D29&gt;0,(VLOOKUP(D29,Families!$A$5:$I$205,8,0)),0)</f>
        <v>0</v>
      </c>
      <c r="R29" s="201">
        <f>IF(D29&gt;0,(VLOOKUP(D29,Families!$A$5:$I$205,9,0)),0)</f>
        <v>0</v>
      </c>
    </row>
    <row r="30" spans="1:18" s="202" customFormat="1" ht="15" customHeight="1" x14ac:dyDescent="0.35">
      <c r="A30" s="178"/>
      <c r="B30" s="263"/>
      <c r="C30" s="263"/>
      <c r="D30" s="187"/>
      <c r="E30" s="179">
        <f>IF(D30&gt;0,(VLOOKUP(D30,Families!$A$5:$I$205,2,0)),0)</f>
        <v>0</v>
      </c>
      <c r="F30" s="181"/>
      <c r="G30" s="180"/>
      <c r="H30" s="181"/>
      <c r="I30" s="182">
        <f>IF(G30=0,0,(H30*(VLOOKUP(G30,'Fee Schedule'!$C$2:$D$35,2,FALSE))))</f>
        <v>0</v>
      </c>
      <c r="J30" s="183" t="b">
        <f>IF(D30&gt;0,(IF(G30='Fee Schedule'!$C$2,'Fee Schedule'!$G$2,(IF(G30='Fee Schedule'!$C$3,'Fee Schedule'!$G$2,(IF(G30='Fee Schedule'!$C$4,'Fee Schedule'!$G$2,(IF(G30='Fee Schedule'!$C$5,'Fee Schedule'!$G$2,(IF(G30='Fee Schedule'!$C$6,'Fee Schedule'!$G$2,(IF(G30='Fee Schedule'!$C$10,'Fee Schedule'!$G$2,(IF(G30='Fee Schedule'!$C$22,'Fee Schedule'!$G$2,(VLOOKUP(D30,Families!$A$5:$I$205,4,0)))))))))))))))))</f>
        <v>0</v>
      </c>
      <c r="K30" s="210" t="b">
        <f>IF(D30&gt;0,(VLOOKUP(D30,Families!$A$5:$I$205,5,0)))</f>
        <v>0</v>
      </c>
      <c r="L30" s="260"/>
      <c r="M30" s="241"/>
      <c r="N30" s="241"/>
      <c r="O30" s="185">
        <f>IF(D30&gt;0,(VLOOKUP(D30,Families!$A$5:$I$205,3,0)),0)</f>
        <v>0</v>
      </c>
      <c r="P30" s="186">
        <f>IF(D30&gt;0,(VLOOKUP(D30,Families!$A$5:$I$205,7,0)),0)</f>
        <v>0</v>
      </c>
      <c r="Q30" s="200">
        <f>IF(D30&gt;0,(VLOOKUP(D30,Families!$A$5:$I$205,8,0)),0)</f>
        <v>0</v>
      </c>
      <c r="R30" s="201">
        <f>IF(D30&gt;0,(VLOOKUP(D30,Families!$A$5:$I$205,9,0)),0)</f>
        <v>0</v>
      </c>
    </row>
    <row r="31" spans="1:18" s="202" customFormat="1" ht="15" customHeight="1" x14ac:dyDescent="0.35">
      <c r="A31" s="178"/>
      <c r="B31" s="263"/>
      <c r="C31" s="263"/>
      <c r="D31" s="187"/>
      <c r="E31" s="179">
        <f>IF(D31&gt;0,(VLOOKUP(D31,Families!$A$5:$I$205,2,0)),0)</f>
        <v>0</v>
      </c>
      <c r="F31" s="181"/>
      <c r="G31" s="180"/>
      <c r="H31" s="181"/>
      <c r="I31" s="182">
        <f>IF(G31=0,0,(H31*(VLOOKUP(G31,'Fee Schedule'!$C$2:$D$35,2,FALSE))))</f>
        <v>0</v>
      </c>
      <c r="J31" s="183" t="b">
        <f>IF(D31&gt;0,(IF(G31='Fee Schedule'!$C$2,'Fee Schedule'!$G$2,(IF(G31='Fee Schedule'!$C$3,'Fee Schedule'!$G$2,(IF(G31='Fee Schedule'!$C$4,'Fee Schedule'!$G$2,(IF(G31='Fee Schedule'!$C$5,'Fee Schedule'!$G$2,(IF(G31='Fee Schedule'!$C$6,'Fee Schedule'!$G$2,(IF(G31='Fee Schedule'!$C$10,'Fee Schedule'!$G$2,(IF(G31='Fee Schedule'!$C$22,'Fee Schedule'!$G$2,(VLOOKUP(D31,Families!$A$5:$I$205,4,0)))))))))))))))))</f>
        <v>0</v>
      </c>
      <c r="K31" s="210" t="b">
        <f>IF(D31&gt;0,(VLOOKUP(D31,Families!$A$5:$I$205,5,0)))</f>
        <v>0</v>
      </c>
      <c r="L31" s="260"/>
      <c r="M31" s="241"/>
      <c r="N31" s="241"/>
      <c r="O31" s="185">
        <f>IF(D31&gt;0,(VLOOKUP(D31,Families!$A$5:$I$205,3,0)),0)</f>
        <v>0</v>
      </c>
      <c r="P31" s="186">
        <f>IF(D31&gt;0,(VLOOKUP(D31,Families!$A$5:$I$205,7,0)),0)</f>
        <v>0</v>
      </c>
      <c r="Q31" s="200">
        <f>IF(D31&gt;0,(VLOOKUP(D31,Families!$A$5:$I$205,8,0)),0)</f>
        <v>0</v>
      </c>
      <c r="R31" s="201">
        <f>IF(D31&gt;0,(VLOOKUP(D31,Families!$A$5:$I$205,9,0)),0)</f>
        <v>0</v>
      </c>
    </row>
    <row r="32" spans="1:18" s="202" customFormat="1" ht="15" customHeight="1" x14ac:dyDescent="0.35">
      <c r="A32" s="178"/>
      <c r="B32" s="263"/>
      <c r="C32" s="263"/>
      <c r="D32" s="187"/>
      <c r="E32" s="179">
        <f>IF(D32&gt;0,(VLOOKUP(D32,Families!$A$5:$I$205,2,0)),0)</f>
        <v>0</v>
      </c>
      <c r="F32" s="181"/>
      <c r="G32" s="180"/>
      <c r="H32" s="181"/>
      <c r="I32" s="182">
        <f>IF(G32=0,0,(H32*(VLOOKUP(G32,'Fee Schedule'!$C$2:$D$35,2,FALSE))))</f>
        <v>0</v>
      </c>
      <c r="J32" s="183" t="b">
        <f>IF(D32&gt;0,(IF(G32='Fee Schedule'!$C$2,'Fee Schedule'!$G$2,(IF(G32='Fee Schedule'!$C$3,'Fee Schedule'!$G$2,(IF(G32='Fee Schedule'!$C$4,'Fee Schedule'!$G$2,(IF(G32='Fee Schedule'!$C$5,'Fee Schedule'!$G$2,(IF(G32='Fee Schedule'!$C$6,'Fee Schedule'!$G$2,(IF(G32='Fee Schedule'!$C$10,'Fee Schedule'!$G$2,(IF(G32='Fee Schedule'!$C$22,'Fee Schedule'!$G$2,(VLOOKUP(D32,Families!$A$5:$I$205,4,0)))))))))))))))))</f>
        <v>0</v>
      </c>
      <c r="K32" s="210" t="b">
        <f>IF(D32&gt;0,(VLOOKUP(D32,Families!$A$5:$I$205,5,0)))</f>
        <v>0</v>
      </c>
      <c r="L32" s="260"/>
      <c r="M32" s="241"/>
      <c r="N32" s="241"/>
      <c r="O32" s="185">
        <f>IF(D32&gt;0,(VLOOKUP(D32,Families!$A$5:$I$205,3,0)),0)</f>
        <v>0</v>
      </c>
      <c r="P32" s="186">
        <f>IF(D32&gt;0,(VLOOKUP(D32,Families!$A$5:$I$205,7,0)),0)</f>
        <v>0</v>
      </c>
      <c r="Q32" s="200">
        <f>IF(D32&gt;0,(VLOOKUP(D32,Families!$A$5:$I$205,8,0)),0)</f>
        <v>0</v>
      </c>
      <c r="R32" s="201">
        <f>IF(D32&gt;0,(VLOOKUP(D32,Families!$A$5:$I$205,9,0)),0)</f>
        <v>0</v>
      </c>
    </row>
    <row r="33" spans="1:18" s="202" customFormat="1" ht="15" customHeight="1" x14ac:dyDescent="0.35">
      <c r="A33" s="178"/>
      <c r="B33" s="263"/>
      <c r="C33" s="263"/>
      <c r="D33" s="187"/>
      <c r="E33" s="179">
        <f>IF(D33&gt;0,(VLOOKUP(D33,Families!$A$5:$I$205,2,0)),0)</f>
        <v>0</v>
      </c>
      <c r="F33" s="181"/>
      <c r="G33" s="180"/>
      <c r="H33" s="181"/>
      <c r="I33" s="182">
        <f>IF(G33=0,0,(H33*(VLOOKUP(G33,'Fee Schedule'!$C$2:$D$35,2,FALSE))))</f>
        <v>0</v>
      </c>
      <c r="J33" s="183" t="b">
        <f>IF(D33&gt;0,(IF(G33='Fee Schedule'!$C$2,'Fee Schedule'!$G$2,(IF(G33='Fee Schedule'!$C$3,'Fee Schedule'!$G$2,(IF(G33='Fee Schedule'!$C$4,'Fee Schedule'!$G$2,(IF(G33='Fee Schedule'!$C$5,'Fee Schedule'!$G$2,(IF(G33='Fee Schedule'!$C$6,'Fee Schedule'!$G$2,(IF(G33='Fee Schedule'!$C$10,'Fee Schedule'!$G$2,(IF(G33='Fee Schedule'!$C$22,'Fee Schedule'!$G$2,(VLOOKUP(D33,Families!$A$5:$I$205,4,0)))))))))))))))))</f>
        <v>0</v>
      </c>
      <c r="K33" s="210" t="b">
        <f>IF(D33&gt;0,(VLOOKUP(D33,Families!$A$5:$I$205,5,0)))</f>
        <v>0</v>
      </c>
      <c r="L33" s="260"/>
      <c r="M33" s="241"/>
      <c r="N33" s="241"/>
      <c r="O33" s="185">
        <f>IF(D33&gt;0,(VLOOKUP(D33,Families!$A$5:$I$205,3,0)),0)</f>
        <v>0</v>
      </c>
      <c r="P33" s="186">
        <f>IF(D33&gt;0,(VLOOKUP(D33,Families!$A$5:$I$205,7,0)),0)</f>
        <v>0</v>
      </c>
      <c r="Q33" s="200">
        <f>IF(D33&gt;0,(VLOOKUP(D33,Families!$A$5:$I$205,8,0)),0)</f>
        <v>0</v>
      </c>
      <c r="R33" s="201">
        <f>IF(D33&gt;0,(VLOOKUP(D33,Families!$A$5:$I$205,9,0)),0)</f>
        <v>0</v>
      </c>
    </row>
    <row r="34" spans="1:18" s="202" customFormat="1" ht="15" customHeight="1" x14ac:dyDescent="0.35">
      <c r="A34" s="178"/>
      <c r="B34" s="263"/>
      <c r="C34" s="263"/>
      <c r="D34" s="187"/>
      <c r="E34" s="179">
        <f>IF(D34&gt;0,(VLOOKUP(D34,Families!$A$5:$I$205,2,0)),0)</f>
        <v>0</v>
      </c>
      <c r="F34" s="181"/>
      <c r="G34" s="180"/>
      <c r="H34" s="181"/>
      <c r="I34" s="182">
        <f>IF(G34=0,0,(H34*(VLOOKUP(G34,'Fee Schedule'!$C$2:$D$35,2,FALSE))))</f>
        <v>0</v>
      </c>
      <c r="J34" s="183" t="b">
        <f>IF(D34&gt;0,(IF(G34='Fee Schedule'!$C$2,'Fee Schedule'!$G$2,(IF(G34='Fee Schedule'!$C$3,'Fee Schedule'!$G$2,(IF(G34='Fee Schedule'!$C$4,'Fee Schedule'!$G$2,(IF(G34='Fee Schedule'!$C$5,'Fee Schedule'!$G$2,(IF(G34='Fee Schedule'!$C$6,'Fee Schedule'!$G$2,(IF(G34='Fee Schedule'!$C$10,'Fee Schedule'!$G$2,(IF(G34='Fee Schedule'!$C$22,'Fee Schedule'!$G$2,(VLOOKUP(D34,Families!$A$5:$I$205,4,0)))))))))))))))))</f>
        <v>0</v>
      </c>
      <c r="K34" s="210" t="b">
        <f>IF(D34&gt;0,(VLOOKUP(D34,Families!$A$5:$I$205,5,0)))</f>
        <v>0</v>
      </c>
      <c r="L34" s="260"/>
      <c r="M34" s="241"/>
      <c r="N34" s="241"/>
      <c r="O34" s="185">
        <f>IF(D34&gt;0,(VLOOKUP(D34,Families!$A$5:$I$205,3,0)),0)</f>
        <v>0</v>
      </c>
      <c r="P34" s="186">
        <f>IF(D34&gt;0,(VLOOKUP(D34,Families!$A$5:$I$205,7,0)),0)</f>
        <v>0</v>
      </c>
      <c r="Q34" s="200">
        <f>IF(D34&gt;0,(VLOOKUP(D34,Families!$A$5:$I$205,8,0)),0)</f>
        <v>0</v>
      </c>
      <c r="R34" s="201">
        <f>IF(D34&gt;0,(VLOOKUP(D34,Families!$A$5:$I$205,9,0)),0)</f>
        <v>0</v>
      </c>
    </row>
    <row r="35" spans="1:18" s="202" customFormat="1" ht="15" customHeight="1" x14ac:dyDescent="0.35">
      <c r="A35" s="178"/>
      <c r="B35" s="263"/>
      <c r="C35" s="263"/>
      <c r="D35" s="187"/>
      <c r="E35" s="179">
        <f>IF(D35&gt;0,(VLOOKUP(D35,Families!$A$5:$I$205,2,0)),0)</f>
        <v>0</v>
      </c>
      <c r="F35" s="181"/>
      <c r="G35" s="180"/>
      <c r="H35" s="181"/>
      <c r="I35" s="182">
        <f>IF(G35=0,0,(H35*(VLOOKUP(G35,'Fee Schedule'!$C$2:$D$35,2,FALSE))))</f>
        <v>0</v>
      </c>
      <c r="J35" s="183" t="b">
        <f>IF(D35&gt;0,(IF(G35='Fee Schedule'!$C$2,'Fee Schedule'!$G$2,(IF(G35='Fee Schedule'!$C$3,'Fee Schedule'!$G$2,(IF(G35='Fee Schedule'!$C$4,'Fee Schedule'!$G$2,(IF(G35='Fee Schedule'!$C$5,'Fee Schedule'!$G$2,(IF(G35='Fee Schedule'!$C$6,'Fee Schedule'!$G$2,(IF(G35='Fee Schedule'!$C$10,'Fee Schedule'!$G$2,(IF(G35='Fee Schedule'!$C$22,'Fee Schedule'!$G$2,(VLOOKUP(D35,Families!$A$5:$I$205,4,0)))))))))))))))))</f>
        <v>0</v>
      </c>
      <c r="K35" s="210" t="b">
        <f>IF(D35&gt;0,(VLOOKUP(D35,Families!$A$5:$I$205,5,0)))</f>
        <v>0</v>
      </c>
      <c r="L35" s="260"/>
      <c r="M35" s="241"/>
      <c r="N35" s="241"/>
      <c r="O35" s="185">
        <f>IF(D35&gt;0,(VLOOKUP(D35,Families!$A$5:$I$205,3,0)),0)</f>
        <v>0</v>
      </c>
      <c r="P35" s="186">
        <f>IF(D35&gt;0,(VLOOKUP(D35,Families!$A$5:$I$205,7,0)),0)</f>
        <v>0</v>
      </c>
      <c r="Q35" s="200">
        <f>IF(D35&gt;0,(VLOOKUP(D35,Families!$A$5:$I$205,8,0)),0)</f>
        <v>0</v>
      </c>
      <c r="R35" s="201">
        <f>IF(D35&gt;0,(VLOOKUP(D35,Families!$A$5:$I$205,9,0)),0)</f>
        <v>0</v>
      </c>
    </row>
    <row r="36" spans="1:18" s="202" customFormat="1" ht="15" customHeight="1" x14ac:dyDescent="0.35">
      <c r="A36" s="178"/>
      <c r="B36" s="263"/>
      <c r="C36" s="263"/>
      <c r="D36" s="187"/>
      <c r="E36" s="179">
        <f>IF(D36&gt;0,(VLOOKUP(D36,Families!$A$5:$I$205,2,0)),0)</f>
        <v>0</v>
      </c>
      <c r="F36" s="181"/>
      <c r="G36" s="180"/>
      <c r="H36" s="181"/>
      <c r="I36" s="182">
        <f>IF(G36=0,0,(H36*(VLOOKUP(G36,'Fee Schedule'!$C$2:$D$35,2,FALSE))))</f>
        <v>0</v>
      </c>
      <c r="J36" s="183" t="b">
        <f>IF(D36&gt;0,(IF(G36='Fee Schedule'!$C$2,'Fee Schedule'!$G$2,(IF(G36='Fee Schedule'!$C$3,'Fee Schedule'!$G$2,(IF(G36='Fee Schedule'!$C$4,'Fee Schedule'!$G$2,(IF(G36='Fee Schedule'!$C$5,'Fee Schedule'!$G$2,(IF(G36='Fee Schedule'!$C$6,'Fee Schedule'!$G$2,(IF(G36='Fee Schedule'!$C$10,'Fee Schedule'!$G$2,(IF(G36='Fee Schedule'!$C$22,'Fee Schedule'!$G$2,(VLOOKUP(D36,Families!$A$5:$I$205,4,0)))))))))))))))))</f>
        <v>0</v>
      </c>
      <c r="K36" s="210" t="b">
        <f>IF(D36&gt;0,(VLOOKUP(D36,Families!$A$5:$I$205,5,0)))</f>
        <v>0</v>
      </c>
      <c r="L36" s="260"/>
      <c r="M36" s="241"/>
      <c r="N36" s="241"/>
      <c r="O36" s="185">
        <f>IF(D36&gt;0,(VLOOKUP(D36,Families!$A$5:$I$205,3,0)),0)</f>
        <v>0</v>
      </c>
      <c r="P36" s="186">
        <f>IF(D36&gt;0,(VLOOKUP(D36,Families!$A$5:$I$205,7,0)),0)</f>
        <v>0</v>
      </c>
      <c r="Q36" s="200">
        <f>IF(D36&gt;0,(VLOOKUP(D36,Families!$A$5:$I$205,8,0)),0)</f>
        <v>0</v>
      </c>
      <c r="R36" s="201">
        <f>IF(D36&gt;0,(VLOOKUP(D36,Families!$A$5:$I$205,9,0)),0)</f>
        <v>0</v>
      </c>
    </row>
    <row r="37" spans="1:18" s="202" customFormat="1" ht="15" customHeight="1" x14ac:dyDescent="0.35">
      <c r="A37" s="178"/>
      <c r="B37" s="263"/>
      <c r="C37" s="263"/>
      <c r="D37" s="187"/>
      <c r="E37" s="179">
        <f>IF(D37&gt;0,(VLOOKUP(D37,Families!$A$5:$I$205,2,0)),0)</f>
        <v>0</v>
      </c>
      <c r="F37" s="181"/>
      <c r="G37" s="180"/>
      <c r="H37" s="181"/>
      <c r="I37" s="182">
        <f>IF(G37=0,0,(H37*(VLOOKUP(G37,'Fee Schedule'!$C$2:$D$35,2,FALSE))))</f>
        <v>0</v>
      </c>
      <c r="J37" s="183" t="b">
        <f>IF(D37&gt;0,(IF(G37='Fee Schedule'!$C$2,'Fee Schedule'!$G$2,(IF(G37='Fee Schedule'!$C$3,'Fee Schedule'!$G$2,(IF(G37='Fee Schedule'!$C$4,'Fee Schedule'!$G$2,(IF(G37='Fee Schedule'!$C$5,'Fee Schedule'!$G$2,(IF(G37='Fee Schedule'!$C$6,'Fee Schedule'!$G$2,(IF(G37='Fee Schedule'!$C$10,'Fee Schedule'!$G$2,(IF(G37='Fee Schedule'!$C$22,'Fee Schedule'!$G$2,(VLOOKUP(D37,Families!$A$5:$I$205,4,0)))))))))))))))))</f>
        <v>0</v>
      </c>
      <c r="K37" s="210" t="b">
        <f>IF(D37&gt;0,(VLOOKUP(D37,Families!$A$5:$I$205,5,0)))</f>
        <v>0</v>
      </c>
      <c r="L37" s="260"/>
      <c r="M37" s="241"/>
      <c r="N37" s="241"/>
      <c r="O37" s="185">
        <f>IF(D37&gt;0,(VLOOKUP(D37,Families!$A$5:$I$205,3,0)),0)</f>
        <v>0</v>
      </c>
      <c r="P37" s="186">
        <f>IF(D37&gt;0,(VLOOKUP(D37,Families!$A$5:$I$205,7,0)),0)</f>
        <v>0</v>
      </c>
      <c r="Q37" s="200">
        <f>IF(D37&gt;0,(VLOOKUP(D37,Families!$A$5:$I$205,8,0)),0)</f>
        <v>0</v>
      </c>
      <c r="R37" s="201">
        <f>IF(D37&gt;0,(VLOOKUP(D37,Families!$A$5:$I$205,9,0)),0)</f>
        <v>0</v>
      </c>
    </row>
    <row r="38" spans="1:18" s="202" customFormat="1" ht="15" customHeight="1" x14ac:dyDescent="0.35">
      <c r="A38" s="178"/>
      <c r="B38" s="263"/>
      <c r="C38" s="263"/>
      <c r="D38" s="187"/>
      <c r="E38" s="179">
        <f>IF(D38&gt;0,(VLOOKUP(D38,Families!$A$5:$I$205,2,0)),0)</f>
        <v>0</v>
      </c>
      <c r="F38" s="181"/>
      <c r="G38" s="180"/>
      <c r="H38" s="181"/>
      <c r="I38" s="182">
        <f>IF(G38=0,0,(H38*(VLOOKUP(G38,'Fee Schedule'!$C$2:$D$35,2,FALSE))))</f>
        <v>0</v>
      </c>
      <c r="J38" s="183" t="b">
        <f>IF(D38&gt;0,(IF(G38='Fee Schedule'!$C$2,'Fee Schedule'!$G$2,(IF(G38='Fee Schedule'!$C$3,'Fee Schedule'!$G$2,(IF(G38='Fee Schedule'!$C$4,'Fee Schedule'!$G$2,(IF(G38='Fee Schedule'!$C$5,'Fee Schedule'!$G$2,(IF(G38='Fee Schedule'!$C$6,'Fee Schedule'!$G$2,(IF(G38='Fee Schedule'!$C$10,'Fee Schedule'!$G$2,(IF(G38='Fee Schedule'!$C$22,'Fee Schedule'!$G$2,(VLOOKUP(D38,Families!$A$5:$I$205,4,0)))))))))))))))))</f>
        <v>0</v>
      </c>
      <c r="K38" s="210" t="b">
        <f>IF(D38&gt;0,(VLOOKUP(D38,Families!$A$5:$I$205,5,0)))</f>
        <v>0</v>
      </c>
      <c r="L38" s="260"/>
      <c r="M38" s="241"/>
      <c r="N38" s="241"/>
      <c r="O38" s="185">
        <f>IF(D38&gt;0,(VLOOKUP(D38,Families!$A$5:$I$205,3,0)),0)</f>
        <v>0</v>
      </c>
      <c r="P38" s="186">
        <f>IF(D38&gt;0,(VLOOKUP(D38,Families!$A$5:$I$205,7,0)),0)</f>
        <v>0</v>
      </c>
      <c r="Q38" s="200">
        <f>IF(D38&gt;0,(VLOOKUP(D38,Families!$A$5:$I$205,8,0)),0)</f>
        <v>0</v>
      </c>
      <c r="R38" s="201">
        <f>IF(D38&gt;0,(VLOOKUP(D38,Families!$A$5:$I$205,9,0)),0)</f>
        <v>0</v>
      </c>
    </row>
    <row r="39" spans="1:18" s="202" customFormat="1" ht="15" customHeight="1" x14ac:dyDescent="0.35">
      <c r="A39" s="178"/>
      <c r="B39" s="263"/>
      <c r="C39" s="263"/>
      <c r="D39" s="187"/>
      <c r="E39" s="179">
        <f>IF(D39&gt;0,(VLOOKUP(D39,Families!$A$5:$I$205,2,0)),0)</f>
        <v>0</v>
      </c>
      <c r="F39" s="181"/>
      <c r="G39" s="180"/>
      <c r="H39" s="181"/>
      <c r="I39" s="182">
        <f>IF(G39=0,0,(H39*(VLOOKUP(G39,'Fee Schedule'!$C$2:$D$35,2,FALSE))))</f>
        <v>0</v>
      </c>
      <c r="J39" s="183" t="b">
        <f>IF(D39&gt;0,(IF(G39='Fee Schedule'!$C$2,'Fee Schedule'!$G$2,(IF(G39='Fee Schedule'!$C$3,'Fee Schedule'!$G$2,(IF(G39='Fee Schedule'!$C$4,'Fee Schedule'!$G$2,(IF(G39='Fee Schedule'!$C$5,'Fee Schedule'!$G$2,(IF(G39='Fee Schedule'!$C$6,'Fee Schedule'!$G$2,(IF(G39='Fee Schedule'!$C$10,'Fee Schedule'!$G$2,(IF(G39='Fee Schedule'!$C$22,'Fee Schedule'!$G$2,(VLOOKUP(D39,Families!$A$5:$I$205,4,0)))))))))))))))))</f>
        <v>0</v>
      </c>
      <c r="K39" s="210" t="b">
        <f>IF(D39&gt;0,(VLOOKUP(D39,Families!$A$5:$I$205,5,0)))</f>
        <v>0</v>
      </c>
      <c r="L39" s="260"/>
      <c r="M39" s="241"/>
      <c r="N39" s="241"/>
      <c r="O39" s="185">
        <f>IF(D39&gt;0,(VLOOKUP(D39,Families!$A$5:$I$205,3,0)),0)</f>
        <v>0</v>
      </c>
      <c r="P39" s="186">
        <f>IF(D39&gt;0,(VLOOKUP(D39,Families!$A$5:$I$205,7,0)),0)</f>
        <v>0</v>
      </c>
      <c r="Q39" s="200">
        <f>IF(D39&gt;0,(VLOOKUP(D39,Families!$A$5:$I$205,8,0)),0)</f>
        <v>0</v>
      </c>
      <c r="R39" s="201">
        <f>IF(D39&gt;0,(VLOOKUP(D39,Families!$A$5:$I$205,9,0)),0)</f>
        <v>0</v>
      </c>
    </row>
    <row r="40" spans="1:18" s="202" customFormat="1" ht="15" customHeight="1" x14ac:dyDescent="0.35">
      <c r="A40" s="178"/>
      <c r="B40" s="263"/>
      <c r="C40" s="263"/>
      <c r="D40" s="187"/>
      <c r="E40" s="179">
        <f>IF(D40&gt;0,(VLOOKUP(D40,Families!$A$5:$I$205,2,0)),0)</f>
        <v>0</v>
      </c>
      <c r="F40" s="181"/>
      <c r="G40" s="180"/>
      <c r="H40" s="181"/>
      <c r="I40" s="182">
        <f>IF(G40=0,0,(H40*(VLOOKUP(G40,'Fee Schedule'!$C$2:$D$35,2,FALSE))))</f>
        <v>0</v>
      </c>
      <c r="J40" s="183" t="b">
        <f>IF(D40&gt;0,(IF(G40='Fee Schedule'!$C$2,'Fee Schedule'!$G$2,(IF(G40='Fee Schedule'!$C$3,'Fee Schedule'!$G$2,(IF(G40='Fee Schedule'!$C$4,'Fee Schedule'!$G$2,(IF(G40='Fee Schedule'!$C$5,'Fee Schedule'!$G$2,(IF(G40='Fee Schedule'!$C$6,'Fee Schedule'!$G$2,(IF(G40='Fee Schedule'!$C$10,'Fee Schedule'!$G$2,(IF(G40='Fee Schedule'!$C$22,'Fee Schedule'!$G$2,(VLOOKUP(D40,Families!$A$5:$I$205,4,0)))))))))))))))))</f>
        <v>0</v>
      </c>
      <c r="K40" s="210" t="b">
        <f>IF(D40&gt;0,(VLOOKUP(D40,Families!$A$5:$I$205,5,0)))</f>
        <v>0</v>
      </c>
      <c r="L40" s="260"/>
      <c r="M40" s="241"/>
      <c r="N40" s="241"/>
      <c r="O40" s="185">
        <f>IF(D40&gt;0,(VLOOKUP(D40,Families!$A$5:$I$205,3,0)),0)</f>
        <v>0</v>
      </c>
      <c r="P40" s="186">
        <f>IF(D40&gt;0,(VLOOKUP(D40,Families!$A$5:$I$205,7,0)),0)</f>
        <v>0</v>
      </c>
      <c r="Q40" s="200">
        <f>IF(D40&gt;0,(VLOOKUP(D40,Families!$A$5:$I$205,8,0)),0)</f>
        <v>0</v>
      </c>
      <c r="R40" s="201">
        <f>IF(D40&gt;0,(VLOOKUP(D40,Families!$A$5:$I$205,9,0)),0)</f>
        <v>0</v>
      </c>
    </row>
    <row r="41" spans="1:18" s="202" customFormat="1" ht="15" customHeight="1" x14ac:dyDescent="0.35">
      <c r="A41" s="178"/>
      <c r="B41" s="263"/>
      <c r="C41" s="263"/>
      <c r="D41" s="187"/>
      <c r="E41" s="179">
        <f>IF(D41&gt;0,(VLOOKUP(D41,Families!$A$5:$I$205,2,0)),0)</f>
        <v>0</v>
      </c>
      <c r="F41" s="181"/>
      <c r="G41" s="180"/>
      <c r="H41" s="181"/>
      <c r="I41" s="182">
        <f>IF(G41=0,0,(H41*(VLOOKUP(G41,'Fee Schedule'!$C$2:$D$35,2,FALSE))))</f>
        <v>0</v>
      </c>
      <c r="J41" s="183" t="b">
        <f>IF(D41&gt;0,(IF(G41='Fee Schedule'!$C$2,'Fee Schedule'!$G$2,(IF(G41='Fee Schedule'!$C$3,'Fee Schedule'!$G$2,(IF(G41='Fee Schedule'!$C$4,'Fee Schedule'!$G$2,(IF(G41='Fee Schedule'!$C$5,'Fee Schedule'!$G$2,(IF(G41='Fee Schedule'!$C$6,'Fee Schedule'!$G$2,(IF(G41='Fee Schedule'!$C$10,'Fee Schedule'!$G$2,(IF(G41='Fee Schedule'!$C$22,'Fee Schedule'!$G$2,(VLOOKUP(D41,Families!$A$5:$I$205,4,0)))))))))))))))))</f>
        <v>0</v>
      </c>
      <c r="K41" s="210" t="b">
        <f>IF(D41&gt;0,(VLOOKUP(D41,Families!$A$5:$I$205,5,0)))</f>
        <v>0</v>
      </c>
      <c r="L41" s="260"/>
      <c r="M41" s="241"/>
      <c r="N41" s="241"/>
      <c r="O41" s="185">
        <f>IF(D41&gt;0,(VLOOKUP(D41,Families!$A$5:$I$205,3,0)),0)</f>
        <v>0</v>
      </c>
      <c r="P41" s="186">
        <f>IF(D41&gt;0,(VLOOKUP(D41,Families!$A$5:$I$205,7,0)),0)</f>
        <v>0</v>
      </c>
      <c r="Q41" s="200">
        <f>IF(D41&gt;0,(VLOOKUP(D41,Families!$A$5:$I$205,8,0)),0)</f>
        <v>0</v>
      </c>
      <c r="R41" s="201">
        <f>IF(D41&gt;0,(VLOOKUP(D41,Families!$A$5:$I$205,9,0)),0)</f>
        <v>0</v>
      </c>
    </row>
    <row r="42" spans="1:18" s="202" customFormat="1" ht="15" customHeight="1" x14ac:dyDescent="0.35">
      <c r="A42" s="178"/>
      <c r="B42" s="263"/>
      <c r="C42" s="263"/>
      <c r="D42" s="187"/>
      <c r="E42" s="179">
        <f>IF(D42&gt;0,(VLOOKUP(D42,Families!$A$5:$I$205,2,0)),0)</f>
        <v>0</v>
      </c>
      <c r="F42" s="181"/>
      <c r="G42" s="180"/>
      <c r="H42" s="181"/>
      <c r="I42" s="182">
        <f>IF(G42=0,0,(H42*(VLOOKUP(G42,'Fee Schedule'!$C$2:$D$35,2,FALSE))))</f>
        <v>0</v>
      </c>
      <c r="J42" s="183" t="b">
        <f>IF(D42&gt;0,(IF(G42='Fee Schedule'!$C$2,'Fee Schedule'!$G$2,(IF(G42='Fee Schedule'!$C$3,'Fee Schedule'!$G$2,(IF(G42='Fee Schedule'!$C$4,'Fee Schedule'!$G$2,(IF(G42='Fee Schedule'!$C$5,'Fee Schedule'!$G$2,(IF(G42='Fee Schedule'!$C$6,'Fee Schedule'!$G$2,(IF(G42='Fee Schedule'!$C$10,'Fee Schedule'!$G$2,(IF(G42='Fee Schedule'!$C$22,'Fee Schedule'!$G$2,(VLOOKUP(D42,Families!$A$5:$I$205,4,0)))))))))))))))))</f>
        <v>0</v>
      </c>
      <c r="K42" s="210" t="b">
        <f>IF(D42&gt;0,(VLOOKUP(D42,Families!$A$5:$I$205,5,0)))</f>
        <v>0</v>
      </c>
      <c r="L42" s="260"/>
      <c r="M42" s="241"/>
      <c r="N42" s="241"/>
      <c r="O42" s="185">
        <f>IF(D42&gt;0,(VLOOKUP(D42,Families!$A$5:$I$205,3,0)),0)</f>
        <v>0</v>
      </c>
      <c r="P42" s="186">
        <f>IF(D42&gt;0,(VLOOKUP(D42,Families!$A$5:$I$205,7,0)),0)</f>
        <v>0</v>
      </c>
      <c r="Q42" s="200">
        <f>IF(D42&gt;0,(VLOOKUP(D42,Families!$A$5:$I$205,8,0)),0)</f>
        <v>0</v>
      </c>
      <c r="R42" s="201">
        <f>IF(D42&gt;0,(VLOOKUP(D42,Families!$A$5:$I$205,9,0)),0)</f>
        <v>0</v>
      </c>
    </row>
    <row r="43" spans="1:18" s="202" customFormat="1" ht="15" customHeight="1" x14ac:dyDescent="0.35">
      <c r="A43" s="178"/>
      <c r="B43" s="263"/>
      <c r="C43" s="263"/>
      <c r="D43" s="187"/>
      <c r="E43" s="179">
        <f>IF(D43&gt;0,(VLOOKUP(D43,Families!$A$5:$I$205,2,0)),0)</f>
        <v>0</v>
      </c>
      <c r="F43" s="181"/>
      <c r="G43" s="180"/>
      <c r="H43" s="181"/>
      <c r="I43" s="182">
        <f>IF(G43=0,0,(H43*(VLOOKUP(G43,'Fee Schedule'!$C$2:$D$35,2,FALSE))))</f>
        <v>0</v>
      </c>
      <c r="J43" s="183" t="b">
        <f>IF(D43&gt;0,(IF(G43='Fee Schedule'!$C$2,'Fee Schedule'!$G$2,(IF(G43='Fee Schedule'!$C$3,'Fee Schedule'!$G$2,(IF(G43='Fee Schedule'!$C$4,'Fee Schedule'!$G$2,(IF(G43='Fee Schedule'!$C$5,'Fee Schedule'!$G$2,(IF(G43='Fee Schedule'!$C$6,'Fee Schedule'!$G$2,(IF(G43='Fee Schedule'!$C$10,'Fee Schedule'!$G$2,(IF(G43='Fee Schedule'!$C$22,'Fee Schedule'!$G$2,(VLOOKUP(D43,Families!$A$5:$I$205,4,0)))))))))))))))))</f>
        <v>0</v>
      </c>
      <c r="K43" s="210" t="b">
        <f>IF(D43&gt;0,(VLOOKUP(D43,Families!$A$5:$I$205,5,0)))</f>
        <v>0</v>
      </c>
      <c r="L43" s="260"/>
      <c r="M43" s="241"/>
      <c r="N43" s="241"/>
      <c r="O43" s="185">
        <f>IF(D43&gt;0,(VLOOKUP(D43,Families!$A$5:$I$205,3,0)),0)</f>
        <v>0</v>
      </c>
      <c r="P43" s="186">
        <f>IF(D43&gt;0,(VLOOKUP(D43,Families!$A$5:$I$205,7,0)),0)</f>
        <v>0</v>
      </c>
      <c r="Q43" s="200">
        <f>IF(D43&gt;0,(VLOOKUP(D43,Families!$A$5:$I$205,8,0)),0)</f>
        <v>0</v>
      </c>
      <c r="R43" s="201">
        <f>IF(D43&gt;0,(VLOOKUP(D43,Families!$A$5:$I$205,9,0)),0)</f>
        <v>0</v>
      </c>
    </row>
    <row r="44" spans="1:18" s="202" customFormat="1" ht="15" customHeight="1" x14ac:dyDescent="0.35">
      <c r="A44" s="178"/>
      <c r="B44" s="263"/>
      <c r="C44" s="263"/>
      <c r="D44" s="187"/>
      <c r="E44" s="179">
        <f>IF(D44&gt;0,(VLOOKUP(D44,Families!$A$5:$I$205,2,0)),0)</f>
        <v>0</v>
      </c>
      <c r="F44" s="181"/>
      <c r="G44" s="180"/>
      <c r="H44" s="181"/>
      <c r="I44" s="182">
        <f>IF(G44=0,0,(H44*(VLOOKUP(G44,'Fee Schedule'!$C$2:$D$35,2,FALSE))))</f>
        <v>0</v>
      </c>
      <c r="J44" s="183" t="b">
        <f>IF(D44&gt;0,(IF(G44='Fee Schedule'!$C$2,'Fee Schedule'!$G$2,(IF(G44='Fee Schedule'!$C$3,'Fee Schedule'!$G$2,(IF(G44='Fee Schedule'!$C$4,'Fee Schedule'!$G$2,(IF(G44='Fee Schedule'!$C$5,'Fee Schedule'!$G$2,(IF(G44='Fee Schedule'!$C$6,'Fee Schedule'!$G$2,(IF(G44='Fee Schedule'!$C$10,'Fee Schedule'!$G$2,(IF(G44='Fee Schedule'!$C$22,'Fee Schedule'!$G$2,(VLOOKUP(D44,Families!$A$5:$I$205,4,0)))))))))))))))))</f>
        <v>0</v>
      </c>
      <c r="K44" s="210" t="b">
        <f>IF(D44&gt;0,(VLOOKUP(D44,Families!$A$5:$I$205,5,0)))</f>
        <v>0</v>
      </c>
      <c r="L44" s="260"/>
      <c r="M44" s="241"/>
      <c r="N44" s="241"/>
      <c r="O44" s="185">
        <f>IF(D44&gt;0,(VLOOKUP(D44,Families!$A$5:$I$205,3,0)),0)</f>
        <v>0</v>
      </c>
      <c r="P44" s="186">
        <f>IF(D44&gt;0,(VLOOKUP(D44,Families!$A$5:$I$205,7,0)),0)</f>
        <v>0</v>
      </c>
      <c r="Q44" s="200">
        <f>IF(D44&gt;0,(VLOOKUP(D44,Families!$A$5:$I$205,8,0)),0)</f>
        <v>0</v>
      </c>
      <c r="R44" s="201">
        <f>IF(D44&gt;0,(VLOOKUP(D44,Families!$A$5:$I$205,9,0)),0)</f>
        <v>0</v>
      </c>
    </row>
    <row r="45" spans="1:18" s="202" customFormat="1" ht="15" customHeight="1" x14ac:dyDescent="0.35">
      <c r="A45" s="178"/>
      <c r="B45" s="263"/>
      <c r="C45" s="263"/>
      <c r="D45" s="187"/>
      <c r="E45" s="179">
        <f>IF(D45&gt;0,(VLOOKUP(D45,Families!$A$5:$I$205,2,0)),0)</f>
        <v>0</v>
      </c>
      <c r="F45" s="181"/>
      <c r="G45" s="180"/>
      <c r="H45" s="181"/>
      <c r="I45" s="182">
        <f>IF(G45=0,0,(H45*(VLOOKUP(G45,'Fee Schedule'!$C$2:$D$35,2,FALSE))))</f>
        <v>0</v>
      </c>
      <c r="J45" s="183" t="b">
        <f>IF(D45&gt;0,(IF(G45='Fee Schedule'!$C$2,'Fee Schedule'!$G$2,(IF(G45='Fee Schedule'!$C$3,'Fee Schedule'!$G$2,(IF(G45='Fee Schedule'!$C$4,'Fee Schedule'!$G$2,(IF(G45='Fee Schedule'!$C$5,'Fee Schedule'!$G$2,(IF(G45='Fee Schedule'!$C$6,'Fee Schedule'!$G$2,(IF(G45='Fee Schedule'!$C$10,'Fee Schedule'!$G$2,(IF(G45='Fee Schedule'!$C$22,'Fee Schedule'!$G$2,(VLOOKUP(D45,Families!$A$5:$I$205,4,0)))))))))))))))))</f>
        <v>0</v>
      </c>
      <c r="K45" s="210" t="b">
        <f>IF(D45&gt;0,(VLOOKUP(D45,Families!$A$5:$I$205,5,0)))</f>
        <v>0</v>
      </c>
      <c r="L45" s="260"/>
      <c r="M45" s="241"/>
      <c r="N45" s="241"/>
      <c r="O45" s="185">
        <f>IF(D45&gt;0,(VLOOKUP(D45,Families!$A$5:$I$205,3,0)),0)</f>
        <v>0</v>
      </c>
      <c r="P45" s="186">
        <f>IF(D45&gt;0,(VLOOKUP(D45,Families!$A$5:$I$205,7,0)),0)</f>
        <v>0</v>
      </c>
      <c r="Q45" s="200">
        <f>IF(D45&gt;0,(VLOOKUP(D45,Families!$A$5:$I$205,8,0)),0)</f>
        <v>0</v>
      </c>
      <c r="R45" s="201">
        <f>IF(D45&gt;0,(VLOOKUP(D45,Families!$A$5:$I$205,9,0)),0)</f>
        <v>0</v>
      </c>
    </row>
    <row r="46" spans="1:18" s="202" customFormat="1" ht="15" customHeight="1" x14ac:dyDescent="0.35">
      <c r="A46" s="178"/>
      <c r="B46" s="263"/>
      <c r="C46" s="263"/>
      <c r="D46" s="187"/>
      <c r="E46" s="179">
        <f>IF(D46&gt;0,(VLOOKUP(D46,Families!$A$5:$I$205,2,0)),0)</f>
        <v>0</v>
      </c>
      <c r="F46" s="181"/>
      <c r="G46" s="180"/>
      <c r="H46" s="181"/>
      <c r="I46" s="182">
        <f>IF(G46=0,0,(H46*(VLOOKUP(G46,'Fee Schedule'!$C$2:$D$35,2,FALSE))))</f>
        <v>0</v>
      </c>
      <c r="J46" s="183" t="b">
        <f>IF(D46&gt;0,(IF(G46='Fee Schedule'!$C$2,'Fee Schedule'!$G$2,(IF(G46='Fee Schedule'!$C$3,'Fee Schedule'!$G$2,(IF(G46='Fee Schedule'!$C$4,'Fee Schedule'!$G$2,(IF(G46='Fee Schedule'!$C$5,'Fee Schedule'!$G$2,(IF(G46='Fee Schedule'!$C$6,'Fee Schedule'!$G$2,(IF(G46='Fee Schedule'!$C$10,'Fee Schedule'!$G$2,(IF(G46='Fee Schedule'!$C$22,'Fee Schedule'!$G$2,(VLOOKUP(D46,Families!$A$5:$I$205,4,0)))))))))))))))))</f>
        <v>0</v>
      </c>
      <c r="K46" s="210" t="b">
        <f>IF(D46&gt;0,(VLOOKUP(D46,Families!$A$5:$I$205,5,0)))</f>
        <v>0</v>
      </c>
      <c r="L46" s="260"/>
      <c r="M46" s="241"/>
      <c r="N46" s="241"/>
      <c r="O46" s="185">
        <f>IF(D46&gt;0,(VLOOKUP(D46,Families!$A$5:$I$205,3,0)),0)</f>
        <v>0</v>
      </c>
      <c r="P46" s="186">
        <f>IF(D46&gt;0,(VLOOKUP(D46,Families!$A$5:$I$205,7,0)),0)</f>
        <v>0</v>
      </c>
      <c r="Q46" s="200">
        <f>IF(D46&gt;0,(VLOOKUP(D46,Families!$A$5:$I$205,8,0)),0)</f>
        <v>0</v>
      </c>
      <c r="R46" s="201">
        <f>IF(D46&gt;0,(VLOOKUP(D46,Families!$A$5:$I$205,9,0)),0)</f>
        <v>0</v>
      </c>
    </row>
    <row r="47" spans="1:18" s="202" customFormat="1" ht="15" customHeight="1" x14ac:dyDescent="0.35">
      <c r="A47" s="178"/>
      <c r="B47" s="263"/>
      <c r="C47" s="263"/>
      <c r="D47" s="187"/>
      <c r="E47" s="179">
        <f>IF(D47&gt;0,(VLOOKUP(D47,Families!$A$5:$I$205,2,0)),0)</f>
        <v>0</v>
      </c>
      <c r="F47" s="181"/>
      <c r="G47" s="180"/>
      <c r="H47" s="181"/>
      <c r="I47" s="182">
        <f>IF(G47=0,0,(H47*(VLOOKUP(G47,'Fee Schedule'!$C$2:$D$35,2,FALSE))))</f>
        <v>0</v>
      </c>
      <c r="J47" s="183" t="b">
        <f>IF(D47&gt;0,(IF(G47='Fee Schedule'!$C$2,'Fee Schedule'!$G$2,(IF(G47='Fee Schedule'!$C$3,'Fee Schedule'!$G$2,(IF(G47='Fee Schedule'!$C$4,'Fee Schedule'!$G$2,(IF(G47='Fee Schedule'!$C$5,'Fee Schedule'!$G$2,(IF(G47='Fee Schedule'!$C$6,'Fee Schedule'!$G$2,(IF(G47='Fee Schedule'!$C$10,'Fee Schedule'!$G$2,(IF(G47='Fee Schedule'!$C$22,'Fee Schedule'!$G$2,(VLOOKUP(D47,Families!$A$5:$I$205,4,0)))))))))))))))))</f>
        <v>0</v>
      </c>
      <c r="K47" s="210" t="b">
        <f>IF(D47&gt;0,(VLOOKUP(D47,Families!$A$5:$I$205,5,0)))</f>
        <v>0</v>
      </c>
      <c r="L47" s="260"/>
      <c r="M47" s="241"/>
      <c r="N47" s="241"/>
      <c r="O47" s="185">
        <f>IF(D47&gt;0,(VLOOKUP(D47,Families!$A$5:$I$205,3,0)),0)</f>
        <v>0</v>
      </c>
      <c r="P47" s="186">
        <f>IF(D47&gt;0,(VLOOKUP(D47,Families!$A$5:$I$205,7,0)),0)</f>
        <v>0</v>
      </c>
      <c r="Q47" s="200">
        <f>IF(D47&gt;0,(VLOOKUP(D47,Families!$A$5:$I$205,8,0)),0)</f>
        <v>0</v>
      </c>
      <c r="R47" s="201">
        <f>IF(D47&gt;0,(VLOOKUP(D47,Families!$A$5:$I$205,9,0)),0)</f>
        <v>0</v>
      </c>
    </row>
    <row r="48" spans="1:18" s="202" customFormat="1" ht="15" customHeight="1" x14ac:dyDescent="0.35">
      <c r="A48" s="178"/>
      <c r="B48" s="263"/>
      <c r="C48" s="263"/>
      <c r="D48" s="187"/>
      <c r="E48" s="179">
        <f>IF(D48&gt;0,(VLOOKUP(D48,Families!$A$5:$I$205,2,0)),0)</f>
        <v>0</v>
      </c>
      <c r="F48" s="181"/>
      <c r="G48" s="180"/>
      <c r="H48" s="181"/>
      <c r="I48" s="182">
        <f>IF(G48=0,0,(H48*(VLOOKUP(G48,'Fee Schedule'!$C$2:$D$35,2,FALSE))))</f>
        <v>0</v>
      </c>
      <c r="J48" s="183" t="b">
        <f>IF(D48&gt;0,(IF(G48='Fee Schedule'!$C$2,'Fee Schedule'!$G$2,(IF(G48='Fee Schedule'!$C$3,'Fee Schedule'!$G$2,(IF(G48='Fee Schedule'!$C$4,'Fee Schedule'!$G$2,(IF(G48='Fee Schedule'!$C$5,'Fee Schedule'!$G$2,(IF(G48='Fee Schedule'!$C$6,'Fee Schedule'!$G$2,(IF(G48='Fee Schedule'!$C$10,'Fee Schedule'!$G$2,(IF(G48='Fee Schedule'!$C$22,'Fee Schedule'!$G$2,(VLOOKUP(D48,Families!$A$5:$I$205,4,0)))))))))))))))))</f>
        <v>0</v>
      </c>
      <c r="K48" s="210" t="b">
        <f>IF(D48&gt;0,(VLOOKUP(D48,Families!$A$5:$I$205,5,0)))</f>
        <v>0</v>
      </c>
      <c r="L48" s="260"/>
      <c r="M48" s="241"/>
      <c r="N48" s="241"/>
      <c r="O48" s="185">
        <f>IF(D48&gt;0,(VLOOKUP(D48,Families!$A$5:$I$205,3,0)),0)</f>
        <v>0</v>
      </c>
      <c r="P48" s="186">
        <f>IF(D48&gt;0,(VLOOKUP(D48,Families!$A$5:$I$205,7,0)),0)</f>
        <v>0</v>
      </c>
      <c r="Q48" s="200">
        <f>IF(D48&gt;0,(VLOOKUP(D48,Families!$A$5:$I$205,8,0)),0)</f>
        <v>0</v>
      </c>
      <c r="R48" s="201">
        <f>IF(D48&gt;0,(VLOOKUP(D48,Families!$A$5:$I$205,9,0)),0)</f>
        <v>0</v>
      </c>
    </row>
    <row r="49" spans="1:18" s="202" customFormat="1" ht="15" customHeight="1" x14ac:dyDescent="0.35">
      <c r="A49" s="178"/>
      <c r="B49" s="263"/>
      <c r="C49" s="263"/>
      <c r="D49" s="187"/>
      <c r="E49" s="179">
        <f>IF(D49&gt;0,(VLOOKUP(D49,Families!$A$5:$I$205,2,0)),0)</f>
        <v>0</v>
      </c>
      <c r="F49" s="181"/>
      <c r="G49" s="180"/>
      <c r="H49" s="181"/>
      <c r="I49" s="182">
        <f>IF(G49=0,0,(H49*(VLOOKUP(G49,'Fee Schedule'!$C$2:$D$35,2,FALSE))))</f>
        <v>0</v>
      </c>
      <c r="J49" s="183" t="b">
        <f>IF(D49&gt;0,(IF(G49='Fee Schedule'!$C$2,'Fee Schedule'!$G$2,(IF(G49='Fee Schedule'!$C$3,'Fee Schedule'!$G$2,(IF(G49='Fee Schedule'!$C$4,'Fee Schedule'!$G$2,(IF(G49='Fee Schedule'!$C$5,'Fee Schedule'!$G$2,(IF(G49='Fee Schedule'!$C$6,'Fee Schedule'!$G$2,(IF(G49='Fee Schedule'!$C$10,'Fee Schedule'!$G$2,(IF(G49='Fee Schedule'!$C$22,'Fee Schedule'!$G$2,(VLOOKUP(D49,Families!$A$5:$I$205,4,0)))))))))))))))))</f>
        <v>0</v>
      </c>
      <c r="K49" s="210" t="b">
        <f>IF(D49&gt;0,(VLOOKUP(D49,Families!$A$5:$I$205,5,0)))</f>
        <v>0</v>
      </c>
      <c r="L49" s="260"/>
      <c r="M49" s="241"/>
      <c r="N49" s="241"/>
      <c r="O49" s="185">
        <f>IF(D49&gt;0,(VLOOKUP(D49,Families!$A$5:$I$205,3,0)),0)</f>
        <v>0</v>
      </c>
      <c r="P49" s="186">
        <f>IF(D49&gt;0,(VLOOKUP(D49,Families!$A$5:$I$205,7,0)),0)</f>
        <v>0</v>
      </c>
      <c r="Q49" s="200">
        <f>IF(D49&gt;0,(VLOOKUP(D49,Families!$A$5:$I$205,8,0)),0)</f>
        <v>0</v>
      </c>
      <c r="R49" s="201">
        <f>IF(D49&gt;0,(VLOOKUP(D49,Families!$A$5:$I$205,9,0)),0)</f>
        <v>0</v>
      </c>
    </row>
    <row r="50" spans="1:18" s="202" customFormat="1" ht="15" customHeight="1" x14ac:dyDescent="0.35">
      <c r="A50" s="178"/>
      <c r="B50" s="263"/>
      <c r="C50" s="263"/>
      <c r="D50" s="187"/>
      <c r="E50" s="179">
        <f>IF(D50&gt;0,(VLOOKUP(D50,Families!$A$5:$I$205,2,0)),0)</f>
        <v>0</v>
      </c>
      <c r="F50" s="181"/>
      <c r="G50" s="180"/>
      <c r="H50" s="181"/>
      <c r="I50" s="182">
        <f>IF(G50=0,0,(H50*(VLOOKUP(G50,'Fee Schedule'!$C$2:$D$35,2,FALSE))))</f>
        <v>0</v>
      </c>
      <c r="J50" s="183" t="b">
        <f>IF(D50&gt;0,(IF(G50='Fee Schedule'!$C$2,'Fee Schedule'!$G$2,(IF(G50='Fee Schedule'!$C$3,'Fee Schedule'!$G$2,(IF(G50='Fee Schedule'!$C$4,'Fee Schedule'!$G$2,(IF(G50='Fee Schedule'!$C$5,'Fee Schedule'!$G$2,(IF(G50='Fee Schedule'!$C$6,'Fee Schedule'!$G$2,(IF(G50='Fee Schedule'!$C$10,'Fee Schedule'!$G$2,(IF(G50='Fee Schedule'!$C$22,'Fee Schedule'!$G$2,(VLOOKUP(D50,Families!$A$5:$I$205,4,0)))))))))))))))))</f>
        <v>0</v>
      </c>
      <c r="K50" s="210" t="b">
        <f>IF(D50&gt;0,(VLOOKUP(D50,Families!$A$5:$I$205,5,0)))</f>
        <v>0</v>
      </c>
      <c r="L50" s="260"/>
      <c r="M50" s="241"/>
      <c r="N50" s="241"/>
      <c r="O50" s="185">
        <f>IF(D50&gt;0,(VLOOKUP(D50,Families!$A$5:$I$205,3,0)),0)</f>
        <v>0</v>
      </c>
      <c r="P50" s="186">
        <f>IF(D50&gt;0,(VLOOKUP(D50,Families!$A$5:$I$205,7,0)),0)</f>
        <v>0</v>
      </c>
      <c r="Q50" s="200">
        <f>IF(D50&gt;0,(VLOOKUP(D50,Families!$A$5:$I$205,8,0)),0)</f>
        <v>0</v>
      </c>
      <c r="R50" s="201">
        <f>IF(D50&gt;0,(VLOOKUP(D50,Families!$A$5:$I$205,9,0)),0)</f>
        <v>0</v>
      </c>
    </row>
    <row r="51" spans="1:18" s="202" customFormat="1" ht="15" customHeight="1" x14ac:dyDescent="0.35">
      <c r="A51" s="178"/>
      <c r="B51" s="263"/>
      <c r="C51" s="263"/>
      <c r="D51" s="187"/>
      <c r="E51" s="179">
        <f>IF(D51&gt;0,(VLOOKUP(D51,Families!$A$5:$I$205,2,0)),0)</f>
        <v>0</v>
      </c>
      <c r="F51" s="181"/>
      <c r="G51" s="180"/>
      <c r="H51" s="181"/>
      <c r="I51" s="182">
        <f>IF(G51=0,0,(H51*(VLOOKUP(G51,'Fee Schedule'!$C$2:$D$35,2,FALSE))))</f>
        <v>0</v>
      </c>
      <c r="J51" s="183" t="b">
        <f>IF(D51&gt;0,(IF(G51='Fee Schedule'!$C$2,'Fee Schedule'!$G$2,(IF(G51='Fee Schedule'!$C$3,'Fee Schedule'!$G$2,(IF(G51='Fee Schedule'!$C$4,'Fee Schedule'!$G$2,(IF(G51='Fee Schedule'!$C$5,'Fee Schedule'!$G$2,(IF(G51='Fee Schedule'!$C$6,'Fee Schedule'!$G$2,(IF(G51='Fee Schedule'!$C$10,'Fee Schedule'!$G$2,(IF(G51='Fee Schedule'!$C$22,'Fee Schedule'!$G$2,(VLOOKUP(D51,Families!$A$5:$I$205,4,0)))))))))))))))))</f>
        <v>0</v>
      </c>
      <c r="K51" s="210" t="b">
        <f>IF(D51&gt;0,(VLOOKUP(D51,Families!$A$5:$I$205,5,0)))</f>
        <v>0</v>
      </c>
      <c r="L51" s="260"/>
      <c r="M51" s="241"/>
      <c r="N51" s="241"/>
      <c r="O51" s="185">
        <f>IF(D51&gt;0,(VLOOKUP(D51,Families!$A$5:$I$205,3,0)),0)</f>
        <v>0</v>
      </c>
      <c r="P51" s="186">
        <f>IF(D51&gt;0,(VLOOKUP(D51,Families!$A$5:$I$205,7,0)),0)</f>
        <v>0</v>
      </c>
      <c r="Q51" s="200">
        <f>IF(D51&gt;0,(VLOOKUP(D51,Families!$A$5:$I$205,8,0)),0)</f>
        <v>0</v>
      </c>
      <c r="R51" s="201">
        <f>IF(D51&gt;0,(VLOOKUP(D51,Families!$A$5:$I$205,9,0)),0)</f>
        <v>0</v>
      </c>
    </row>
    <row r="52" spans="1:18" s="202" customFormat="1" ht="15" customHeight="1" x14ac:dyDescent="0.35">
      <c r="A52" s="178"/>
      <c r="B52" s="263"/>
      <c r="C52" s="263"/>
      <c r="D52" s="187"/>
      <c r="E52" s="179">
        <f>IF(D52&gt;0,(VLOOKUP(D52,Families!$A$5:$I$205,2,0)),0)</f>
        <v>0</v>
      </c>
      <c r="F52" s="181"/>
      <c r="G52" s="180"/>
      <c r="H52" s="181"/>
      <c r="I52" s="182">
        <f>IF(G52=0,0,(H52*(VLOOKUP(G52,'Fee Schedule'!$C$2:$D$35,2,FALSE))))</f>
        <v>0</v>
      </c>
      <c r="J52" s="183" t="b">
        <f>IF(D52&gt;0,(IF(G52='Fee Schedule'!$C$2,'Fee Schedule'!$G$2,(IF(G52='Fee Schedule'!$C$3,'Fee Schedule'!$G$2,(IF(G52='Fee Schedule'!$C$4,'Fee Schedule'!$G$2,(IF(G52='Fee Schedule'!$C$5,'Fee Schedule'!$G$2,(IF(G52='Fee Schedule'!$C$6,'Fee Schedule'!$G$2,(IF(G52='Fee Schedule'!$C$10,'Fee Schedule'!$G$2,(IF(G52='Fee Schedule'!$C$22,'Fee Schedule'!$G$2,(VLOOKUP(D52,Families!$A$5:$I$205,4,0)))))))))))))))))</f>
        <v>0</v>
      </c>
      <c r="K52" s="210" t="b">
        <f>IF(D52&gt;0,(VLOOKUP(D52,Families!$A$5:$I$205,5,0)))</f>
        <v>0</v>
      </c>
      <c r="L52" s="260"/>
      <c r="M52" s="241"/>
      <c r="N52" s="241"/>
      <c r="O52" s="185">
        <f>IF(D52&gt;0,(VLOOKUP(D52,Families!$A$5:$I$205,3,0)),0)</f>
        <v>0</v>
      </c>
      <c r="P52" s="186">
        <f>IF(D52&gt;0,(VLOOKUP(D52,Families!$A$5:$I$205,7,0)),0)</f>
        <v>0</v>
      </c>
      <c r="Q52" s="200">
        <f>IF(D52&gt;0,(VLOOKUP(D52,Families!$A$5:$I$205,8,0)),0)</f>
        <v>0</v>
      </c>
      <c r="R52" s="201">
        <f>IF(D52&gt;0,(VLOOKUP(D52,Families!$A$5:$I$205,9,0)),0)</f>
        <v>0</v>
      </c>
    </row>
    <row r="53" spans="1:18" s="202" customFormat="1" ht="15" customHeight="1" x14ac:dyDescent="0.35">
      <c r="A53" s="178"/>
      <c r="B53" s="263"/>
      <c r="C53" s="263"/>
      <c r="D53" s="187"/>
      <c r="E53" s="179">
        <f>IF(D53&gt;0,(VLOOKUP(D53,Families!$A$5:$I$205,2,0)),0)</f>
        <v>0</v>
      </c>
      <c r="F53" s="181"/>
      <c r="G53" s="180"/>
      <c r="H53" s="181"/>
      <c r="I53" s="182">
        <f>IF(G53=0,0,(H53*(VLOOKUP(G53,'Fee Schedule'!$C$2:$D$35,2,FALSE))))</f>
        <v>0</v>
      </c>
      <c r="J53" s="183" t="b">
        <f>IF(D53&gt;0,(IF(G53='Fee Schedule'!$C$2,'Fee Schedule'!$G$2,(IF(G53='Fee Schedule'!$C$3,'Fee Schedule'!$G$2,(IF(G53='Fee Schedule'!$C$4,'Fee Schedule'!$G$2,(IF(G53='Fee Schedule'!$C$5,'Fee Schedule'!$G$2,(IF(G53='Fee Schedule'!$C$6,'Fee Schedule'!$G$2,(IF(G53='Fee Schedule'!$C$10,'Fee Schedule'!$G$2,(IF(G53='Fee Schedule'!$C$22,'Fee Schedule'!$G$2,(VLOOKUP(D53,Families!$A$5:$I$205,4,0)))))))))))))))))</f>
        <v>0</v>
      </c>
      <c r="K53" s="210" t="b">
        <f>IF(D53&gt;0,(VLOOKUP(D53,Families!$A$5:$I$205,5,0)))</f>
        <v>0</v>
      </c>
      <c r="L53" s="260"/>
      <c r="M53" s="241"/>
      <c r="N53" s="241"/>
      <c r="O53" s="185">
        <f>IF(D53&gt;0,(VLOOKUP(D53,Families!$A$5:$I$205,3,0)),0)</f>
        <v>0</v>
      </c>
      <c r="P53" s="186">
        <f>IF(D53&gt;0,(VLOOKUP(D53,Families!$A$5:$I$205,7,0)),0)</f>
        <v>0</v>
      </c>
      <c r="Q53" s="200">
        <f>IF(D53&gt;0,(VLOOKUP(D53,Families!$A$5:$I$205,8,0)),0)</f>
        <v>0</v>
      </c>
      <c r="R53" s="201">
        <f>IF(D53&gt;0,(VLOOKUP(D53,Families!$A$5:$I$205,9,0)),0)</f>
        <v>0</v>
      </c>
    </row>
    <row r="54" spans="1:18" s="202" customFormat="1" ht="15" customHeight="1" x14ac:dyDescent="0.35">
      <c r="A54" s="178"/>
      <c r="B54" s="263"/>
      <c r="C54" s="263"/>
      <c r="D54" s="187"/>
      <c r="E54" s="179">
        <f>IF(D54&gt;0,(VLOOKUP(D54,Families!$A$5:$I$205,2,0)),0)</f>
        <v>0</v>
      </c>
      <c r="F54" s="181"/>
      <c r="G54" s="180"/>
      <c r="H54" s="181"/>
      <c r="I54" s="182">
        <f>IF(G54=0,0,(H54*(VLOOKUP(G54,'Fee Schedule'!$C$2:$D$35,2,FALSE))))</f>
        <v>0</v>
      </c>
      <c r="J54" s="183" t="b">
        <f>IF(D54&gt;0,(IF(G54='Fee Schedule'!$C$2,'Fee Schedule'!$G$2,(IF(G54='Fee Schedule'!$C$3,'Fee Schedule'!$G$2,(IF(G54='Fee Schedule'!$C$4,'Fee Schedule'!$G$2,(IF(G54='Fee Schedule'!$C$5,'Fee Schedule'!$G$2,(IF(G54='Fee Schedule'!$C$6,'Fee Schedule'!$G$2,(IF(G54='Fee Schedule'!$C$10,'Fee Schedule'!$G$2,(IF(G54='Fee Schedule'!$C$22,'Fee Schedule'!$G$2,(VLOOKUP(D54,Families!$A$5:$I$205,4,0)))))))))))))))))</f>
        <v>0</v>
      </c>
      <c r="K54" s="210" t="b">
        <f>IF(D54&gt;0,(VLOOKUP(D54,Families!$A$5:$I$205,5,0)))</f>
        <v>0</v>
      </c>
      <c r="L54" s="260"/>
      <c r="M54" s="241"/>
      <c r="N54" s="241"/>
      <c r="O54" s="185">
        <f>IF(D54&gt;0,(VLOOKUP(D54,Families!$A$5:$I$205,3,0)),0)</f>
        <v>0</v>
      </c>
      <c r="P54" s="186">
        <f>IF(D54&gt;0,(VLOOKUP(D54,Families!$A$5:$I$205,7,0)),0)</f>
        <v>0</v>
      </c>
      <c r="Q54" s="200">
        <f>IF(D54&gt;0,(VLOOKUP(D54,Families!$A$5:$I$205,8,0)),0)</f>
        <v>0</v>
      </c>
      <c r="R54" s="201">
        <f>IF(D54&gt;0,(VLOOKUP(D54,Families!$A$5:$I$205,9,0)),0)</f>
        <v>0</v>
      </c>
    </row>
    <row r="55" spans="1:18" s="202" customFormat="1" ht="15" customHeight="1" x14ac:dyDescent="0.35">
      <c r="A55" s="178"/>
      <c r="B55" s="263"/>
      <c r="C55" s="263"/>
      <c r="D55" s="187"/>
      <c r="E55" s="179">
        <f>IF(D55&gt;0,(VLOOKUP(D55,Families!$A$5:$I$205,2,0)),0)</f>
        <v>0</v>
      </c>
      <c r="F55" s="181"/>
      <c r="G55" s="180"/>
      <c r="H55" s="181"/>
      <c r="I55" s="182">
        <f>IF(G55=0,0,(H55*(VLOOKUP(G55,'Fee Schedule'!$C$2:$D$35,2,FALSE))))</f>
        <v>0</v>
      </c>
      <c r="J55" s="183" t="b">
        <f>IF(D55&gt;0,(IF(G55='Fee Schedule'!$C$2,'Fee Schedule'!$G$2,(IF(G55='Fee Schedule'!$C$3,'Fee Schedule'!$G$2,(IF(G55='Fee Schedule'!$C$4,'Fee Schedule'!$G$2,(IF(G55='Fee Schedule'!$C$5,'Fee Schedule'!$G$2,(IF(G55='Fee Schedule'!$C$6,'Fee Schedule'!$G$2,(IF(G55='Fee Schedule'!$C$10,'Fee Schedule'!$G$2,(IF(G55='Fee Schedule'!$C$22,'Fee Schedule'!$G$2,(VLOOKUP(D55,Families!$A$5:$I$205,4,0)))))))))))))))))</f>
        <v>0</v>
      </c>
      <c r="K55" s="210" t="b">
        <f>IF(D55&gt;0,(VLOOKUP(D55,Families!$A$5:$I$205,5,0)))</f>
        <v>0</v>
      </c>
      <c r="L55" s="260"/>
      <c r="M55" s="241"/>
      <c r="N55" s="241"/>
      <c r="O55" s="185">
        <f>IF(D55&gt;0,(VLOOKUP(D55,Families!$A$5:$I$205,3,0)),0)</f>
        <v>0</v>
      </c>
      <c r="P55" s="186">
        <f>IF(D55&gt;0,(VLOOKUP(D55,Families!$A$5:$I$205,7,0)),0)</f>
        <v>0</v>
      </c>
      <c r="Q55" s="200">
        <f>IF(D55&gt;0,(VLOOKUP(D55,Families!$A$5:$I$205,8,0)),0)</f>
        <v>0</v>
      </c>
      <c r="R55" s="201">
        <f>IF(D55&gt;0,(VLOOKUP(D55,Families!$A$5:$I$205,9,0)),0)</f>
        <v>0</v>
      </c>
    </row>
    <row r="56" spans="1:18" s="202" customFormat="1" ht="15" customHeight="1" x14ac:dyDescent="0.35">
      <c r="A56" s="178"/>
      <c r="B56" s="263"/>
      <c r="C56" s="263"/>
      <c r="D56" s="187"/>
      <c r="E56" s="179">
        <f>IF(D56&gt;0,(VLOOKUP(D56,Families!$A$5:$I$205,2,0)),0)</f>
        <v>0</v>
      </c>
      <c r="F56" s="181"/>
      <c r="G56" s="180"/>
      <c r="H56" s="181"/>
      <c r="I56" s="182">
        <f>IF(G56=0,0,(H56*(VLOOKUP(G56,'Fee Schedule'!$C$2:$D$35,2,FALSE))))</f>
        <v>0</v>
      </c>
      <c r="J56" s="183" t="b">
        <f>IF(D56&gt;0,(IF(G56='Fee Schedule'!$C$2,'Fee Schedule'!$G$2,(IF(G56='Fee Schedule'!$C$3,'Fee Schedule'!$G$2,(IF(G56='Fee Schedule'!$C$4,'Fee Schedule'!$G$2,(IF(G56='Fee Schedule'!$C$5,'Fee Schedule'!$G$2,(IF(G56='Fee Schedule'!$C$6,'Fee Schedule'!$G$2,(IF(G56='Fee Schedule'!$C$10,'Fee Schedule'!$G$2,(IF(G56='Fee Schedule'!$C$22,'Fee Schedule'!$G$2,(VLOOKUP(D56,Families!$A$5:$I$205,4,0)))))))))))))))))</f>
        <v>0</v>
      </c>
      <c r="K56" s="210" t="b">
        <f>IF(D56&gt;0,(VLOOKUP(D56,Families!$A$5:$I$205,5,0)))</f>
        <v>0</v>
      </c>
      <c r="L56" s="260"/>
      <c r="M56" s="241"/>
      <c r="N56" s="241"/>
      <c r="O56" s="185">
        <f>IF(D56&gt;0,(VLOOKUP(D56,Families!$A$5:$I$205,3,0)),0)</f>
        <v>0</v>
      </c>
      <c r="P56" s="186">
        <f>IF(D56&gt;0,(VLOOKUP(D56,Families!$A$5:$I$205,7,0)),0)</f>
        <v>0</v>
      </c>
      <c r="Q56" s="200">
        <f>IF(D56&gt;0,(VLOOKUP(D56,Families!$A$5:$I$205,8,0)),0)</f>
        <v>0</v>
      </c>
      <c r="R56" s="201">
        <f>IF(D56&gt;0,(VLOOKUP(D56,Families!$A$5:$I$205,9,0)),0)</f>
        <v>0</v>
      </c>
    </row>
    <row r="57" spans="1:18" s="202" customFormat="1" ht="15" customHeight="1" x14ac:dyDescent="0.35">
      <c r="A57" s="178"/>
      <c r="B57" s="263"/>
      <c r="C57" s="263"/>
      <c r="D57" s="187"/>
      <c r="E57" s="179">
        <f>IF(D57&gt;0,(VLOOKUP(D57,Families!$A$5:$I$205,2,0)),0)</f>
        <v>0</v>
      </c>
      <c r="F57" s="181"/>
      <c r="G57" s="180"/>
      <c r="H57" s="181"/>
      <c r="I57" s="182">
        <f>IF(G57=0,0,(H57*(VLOOKUP(G57,'Fee Schedule'!$C$2:$D$35,2,FALSE))))</f>
        <v>0</v>
      </c>
      <c r="J57" s="183" t="b">
        <f>IF(D57&gt;0,(IF(G57='Fee Schedule'!$C$2,'Fee Schedule'!$G$2,(IF(G57='Fee Schedule'!$C$3,'Fee Schedule'!$G$2,(IF(G57='Fee Schedule'!$C$4,'Fee Schedule'!$G$2,(IF(G57='Fee Schedule'!$C$5,'Fee Schedule'!$G$2,(IF(G57='Fee Schedule'!$C$6,'Fee Schedule'!$G$2,(IF(G57='Fee Schedule'!$C$10,'Fee Schedule'!$G$2,(IF(G57='Fee Schedule'!$C$22,'Fee Schedule'!$G$2,(VLOOKUP(D57,Families!$A$5:$I$205,4,0)))))))))))))))))</f>
        <v>0</v>
      </c>
      <c r="K57" s="210" t="b">
        <f>IF(D57&gt;0,(VLOOKUP(D57,Families!$A$5:$I$205,5,0)))</f>
        <v>0</v>
      </c>
      <c r="L57" s="260"/>
      <c r="M57" s="241"/>
      <c r="N57" s="241"/>
      <c r="O57" s="185">
        <f>IF(D57&gt;0,(VLOOKUP(D57,Families!$A$5:$I$205,3,0)),0)</f>
        <v>0</v>
      </c>
      <c r="P57" s="186">
        <f>IF(D57&gt;0,(VLOOKUP(D57,Families!$A$5:$I$205,7,0)),0)</f>
        <v>0</v>
      </c>
      <c r="Q57" s="200">
        <f>IF(D57&gt;0,(VLOOKUP(D57,Families!$A$5:$I$205,8,0)),0)</f>
        <v>0</v>
      </c>
      <c r="R57" s="201">
        <f>IF(D57&gt;0,(VLOOKUP(D57,Families!$A$5:$I$205,9,0)),0)</f>
        <v>0</v>
      </c>
    </row>
    <row r="58" spans="1:18" s="202" customFormat="1" ht="15" customHeight="1" x14ac:dyDescent="0.35">
      <c r="A58" s="178"/>
      <c r="B58" s="263"/>
      <c r="C58" s="263"/>
      <c r="D58" s="187"/>
      <c r="E58" s="179">
        <f>IF(D58&gt;0,(VLOOKUP(D58,Families!$A$5:$I$205,2,0)),0)</f>
        <v>0</v>
      </c>
      <c r="F58" s="181"/>
      <c r="G58" s="180"/>
      <c r="H58" s="181"/>
      <c r="I58" s="182">
        <f>IF(G58=0,0,(H58*(VLOOKUP(G58,'Fee Schedule'!$C$2:$D$35,2,FALSE))))</f>
        <v>0</v>
      </c>
      <c r="J58" s="183" t="b">
        <f>IF(D58&gt;0,(IF(G58='Fee Schedule'!$C$2,'Fee Schedule'!$G$2,(IF(G58='Fee Schedule'!$C$3,'Fee Schedule'!$G$2,(IF(G58='Fee Schedule'!$C$4,'Fee Schedule'!$G$2,(IF(G58='Fee Schedule'!$C$5,'Fee Schedule'!$G$2,(IF(G58='Fee Schedule'!$C$6,'Fee Schedule'!$G$2,(IF(G58='Fee Schedule'!$C$10,'Fee Schedule'!$G$2,(IF(G58='Fee Schedule'!$C$22,'Fee Schedule'!$G$2,(VLOOKUP(D58,Families!$A$5:$I$205,4,0)))))))))))))))))</f>
        <v>0</v>
      </c>
      <c r="K58" s="210" t="b">
        <f>IF(D58&gt;0,(VLOOKUP(D58,Families!$A$5:$I$205,5,0)))</f>
        <v>0</v>
      </c>
      <c r="L58" s="260"/>
      <c r="M58" s="241"/>
      <c r="N58" s="241"/>
      <c r="O58" s="185">
        <f>IF(D58&gt;0,(VLOOKUP(D58,Families!$A$5:$I$205,3,0)),0)</f>
        <v>0</v>
      </c>
      <c r="P58" s="186">
        <f>IF(D58&gt;0,(VLOOKUP(D58,Families!$A$5:$I$205,7,0)),0)</f>
        <v>0</v>
      </c>
      <c r="Q58" s="200">
        <f>IF(D58&gt;0,(VLOOKUP(D58,Families!$A$5:$I$205,8,0)),0)</f>
        <v>0</v>
      </c>
      <c r="R58" s="201">
        <f>IF(D58&gt;0,(VLOOKUP(D58,Families!$A$5:$I$205,9,0)),0)</f>
        <v>0</v>
      </c>
    </row>
    <row r="59" spans="1:18" s="202" customFormat="1" ht="15" customHeight="1" x14ac:dyDescent="0.35">
      <c r="A59" s="178"/>
      <c r="B59" s="263"/>
      <c r="C59" s="263"/>
      <c r="D59" s="187"/>
      <c r="E59" s="179">
        <f>IF(D59&gt;0,(VLOOKUP(D59,Families!$A$5:$I$205,2,0)),0)</f>
        <v>0</v>
      </c>
      <c r="F59" s="181"/>
      <c r="G59" s="180"/>
      <c r="H59" s="181"/>
      <c r="I59" s="182">
        <f>IF(G59=0,0,(H59*(VLOOKUP(G59,'Fee Schedule'!$C$2:$D$35,2,FALSE))))</f>
        <v>0</v>
      </c>
      <c r="J59" s="183" t="b">
        <f>IF(D59&gt;0,(IF(G59='Fee Schedule'!$C$2,'Fee Schedule'!$G$2,(IF(G59='Fee Schedule'!$C$3,'Fee Schedule'!$G$2,(IF(G59='Fee Schedule'!$C$4,'Fee Schedule'!$G$2,(IF(G59='Fee Schedule'!$C$5,'Fee Schedule'!$G$2,(IF(G59='Fee Schedule'!$C$6,'Fee Schedule'!$G$2,(IF(G59='Fee Schedule'!$C$10,'Fee Schedule'!$G$2,(IF(G59='Fee Schedule'!$C$22,'Fee Schedule'!$G$2,(VLOOKUP(D59,Families!$A$5:$I$205,4,0)))))))))))))))))</f>
        <v>0</v>
      </c>
      <c r="K59" s="210" t="b">
        <f>IF(D59&gt;0,(VLOOKUP(D59,Families!$A$5:$I$205,5,0)))</f>
        <v>0</v>
      </c>
      <c r="L59" s="260"/>
      <c r="M59" s="241"/>
      <c r="N59" s="241"/>
      <c r="O59" s="185">
        <f>IF(D59&gt;0,(VLOOKUP(D59,Families!$A$5:$I$205,3,0)),0)</f>
        <v>0</v>
      </c>
      <c r="P59" s="186">
        <f>IF(D59&gt;0,(VLOOKUP(D59,Families!$A$5:$I$205,7,0)),0)</f>
        <v>0</v>
      </c>
      <c r="Q59" s="200">
        <f>IF(D59&gt;0,(VLOOKUP(D59,Families!$A$5:$I$205,8,0)),0)</f>
        <v>0</v>
      </c>
      <c r="R59" s="201">
        <f>IF(D59&gt;0,(VLOOKUP(D59,Families!$A$5:$I$205,9,0)),0)</f>
        <v>0</v>
      </c>
    </row>
    <row r="60" spans="1:18" s="202" customFormat="1" ht="15" customHeight="1" x14ac:dyDescent="0.35">
      <c r="A60" s="178"/>
      <c r="B60" s="263"/>
      <c r="C60" s="263"/>
      <c r="D60" s="187"/>
      <c r="E60" s="179">
        <f>IF(D60&gt;0,(VLOOKUP(D60,Families!$A$5:$I$205,2,0)),0)</f>
        <v>0</v>
      </c>
      <c r="F60" s="181"/>
      <c r="G60" s="180"/>
      <c r="H60" s="181"/>
      <c r="I60" s="182">
        <f>IF(G60=0,0,(H60*(VLOOKUP(G60,'Fee Schedule'!$C$2:$D$35,2,FALSE))))</f>
        <v>0</v>
      </c>
      <c r="J60" s="183" t="b">
        <f>IF(D60&gt;0,(IF(G60='Fee Schedule'!$C$2,'Fee Schedule'!$G$2,(IF(G60='Fee Schedule'!$C$3,'Fee Schedule'!$G$2,(IF(G60='Fee Schedule'!$C$4,'Fee Schedule'!$G$2,(IF(G60='Fee Schedule'!$C$5,'Fee Schedule'!$G$2,(IF(G60='Fee Schedule'!$C$6,'Fee Schedule'!$G$2,(IF(G60='Fee Schedule'!$C$10,'Fee Schedule'!$G$2,(IF(G60='Fee Schedule'!$C$22,'Fee Schedule'!$G$2,(VLOOKUP(D60,Families!$A$5:$I$205,4,0)))))))))))))))))</f>
        <v>0</v>
      </c>
      <c r="K60" s="210" t="b">
        <f>IF(D60&gt;0,(VLOOKUP(D60,Families!$A$5:$I$205,5,0)))</f>
        <v>0</v>
      </c>
      <c r="L60" s="260"/>
      <c r="M60" s="241"/>
      <c r="N60" s="241"/>
      <c r="O60" s="185">
        <f>IF(D60&gt;0,(VLOOKUP(D60,Families!$A$5:$I$205,3,0)),0)</f>
        <v>0</v>
      </c>
      <c r="P60" s="186">
        <f>IF(D60&gt;0,(VLOOKUP(D60,Families!$A$5:$I$205,7,0)),0)</f>
        <v>0</v>
      </c>
      <c r="Q60" s="200">
        <f>IF(D60&gt;0,(VLOOKUP(D60,Families!$A$5:$I$205,8,0)),0)</f>
        <v>0</v>
      </c>
      <c r="R60" s="201">
        <f>IF(D60&gt;0,(VLOOKUP(D60,Families!$A$5:$I$205,9,0)),0)</f>
        <v>0</v>
      </c>
    </row>
    <row r="61" spans="1:18" s="202" customFormat="1" ht="15" customHeight="1" x14ac:dyDescent="0.35">
      <c r="A61" s="178"/>
      <c r="B61" s="263"/>
      <c r="C61" s="263"/>
      <c r="D61" s="187"/>
      <c r="E61" s="179">
        <f>IF(D61&gt;0,(VLOOKUP(D61,Families!$A$5:$I$205,2,0)),0)</f>
        <v>0</v>
      </c>
      <c r="F61" s="181"/>
      <c r="G61" s="188"/>
      <c r="H61" s="181"/>
      <c r="I61" s="182">
        <f>IF(G61=0,0,(H61*(VLOOKUP(G61,'Fee Schedule'!$C$2:$D$35,2,FALSE))))</f>
        <v>0</v>
      </c>
      <c r="J61" s="183" t="b">
        <f>IF(D61&gt;0,(IF(G61='Fee Schedule'!$C$2,'Fee Schedule'!$G$2,(IF(G61='Fee Schedule'!$C$3,'Fee Schedule'!$G$2,(IF(G61='Fee Schedule'!$C$4,'Fee Schedule'!$G$2,(IF(G61='Fee Schedule'!$C$5,'Fee Schedule'!$G$2,(IF(G61='Fee Schedule'!$C$6,'Fee Schedule'!$G$2,(IF(G61='Fee Schedule'!$C$10,'Fee Schedule'!$G$2,(IF(G61='Fee Schedule'!$C$22,'Fee Schedule'!$G$2,(VLOOKUP(D61,Families!$A$5:$I$205,4,0)))))))))))))))))</f>
        <v>0</v>
      </c>
      <c r="K61" s="210" t="b">
        <f>IF(D61&gt;0,(VLOOKUP(D61,Families!$A$5:$I$205,5,0)))</f>
        <v>0</v>
      </c>
      <c r="L61" s="260"/>
      <c r="M61" s="241"/>
      <c r="N61" s="241"/>
      <c r="O61" s="185">
        <f>IF(D61&gt;0,(VLOOKUP(D61,Families!$A$5:$I$205,3,0)),0)</f>
        <v>0</v>
      </c>
      <c r="P61" s="186">
        <f>IF(D61&gt;0,(VLOOKUP(D61,Families!$A$5:$I$205,7,0)),0)</f>
        <v>0</v>
      </c>
      <c r="Q61" s="200">
        <f>IF(D61&gt;0,(VLOOKUP(D61,Families!$A$5:$I$205,8,0)),0)</f>
        <v>0</v>
      </c>
      <c r="R61" s="201">
        <f>IF(D61&gt;0,(VLOOKUP(D61,Families!$A$5:$I$205,9,0)),0)</f>
        <v>0</v>
      </c>
    </row>
    <row r="62" spans="1:18" s="202" customFormat="1" ht="15" customHeight="1" x14ac:dyDescent="0.35">
      <c r="A62" s="178"/>
      <c r="B62" s="263"/>
      <c r="C62" s="263"/>
      <c r="D62" s="187"/>
      <c r="E62" s="179">
        <f>IF(D62&gt;0,(VLOOKUP(D62,Families!$A$5:$I$205,2,0)),0)</f>
        <v>0</v>
      </c>
      <c r="F62" s="181"/>
      <c r="G62" s="188"/>
      <c r="H62" s="181"/>
      <c r="I62" s="182">
        <f>IF(G62=0,0,(H62*(VLOOKUP(G62,'Fee Schedule'!$C$2:$D$35,2,FALSE))))</f>
        <v>0</v>
      </c>
      <c r="J62" s="183" t="b">
        <f>IF(D62&gt;0,(IF(G62='Fee Schedule'!$C$2,'Fee Schedule'!$G$2,(IF(G62='Fee Schedule'!$C$3,'Fee Schedule'!$G$2,(IF(G62='Fee Schedule'!$C$4,'Fee Schedule'!$G$2,(IF(G62='Fee Schedule'!$C$5,'Fee Schedule'!$G$2,(IF(G62='Fee Schedule'!$C$6,'Fee Schedule'!$G$2,(IF(G62='Fee Schedule'!$C$10,'Fee Schedule'!$G$2,(IF(G62='Fee Schedule'!$C$22,'Fee Schedule'!$G$2,(VLOOKUP(D62,Families!$A$5:$I$205,4,0)))))))))))))))))</f>
        <v>0</v>
      </c>
      <c r="K62" s="210" t="b">
        <f>IF(D62&gt;0,(VLOOKUP(D62,Families!$A$5:$I$205,5,0)))</f>
        <v>0</v>
      </c>
      <c r="L62" s="260"/>
      <c r="M62" s="241"/>
      <c r="N62" s="241"/>
      <c r="O62" s="185">
        <f>IF(D62&gt;0,(VLOOKUP(D62,Families!$A$5:$I$205,3,0)),0)</f>
        <v>0</v>
      </c>
      <c r="P62" s="186">
        <f>IF(D62&gt;0,(VLOOKUP(D62,Families!$A$5:$I$205,7,0)),0)</f>
        <v>0</v>
      </c>
      <c r="Q62" s="200">
        <f>IF(D62&gt;0,(VLOOKUP(D62,Families!$A$5:$I$205,8,0)),0)</f>
        <v>0</v>
      </c>
      <c r="R62" s="201">
        <f>IF(D62&gt;0,(VLOOKUP(D62,Families!$A$5:$I$205,9,0)),0)</f>
        <v>0</v>
      </c>
    </row>
    <row r="63" spans="1:18" s="202" customFormat="1" ht="15" customHeight="1" x14ac:dyDescent="0.35">
      <c r="A63" s="178"/>
      <c r="B63" s="263"/>
      <c r="C63" s="263"/>
      <c r="D63" s="187"/>
      <c r="E63" s="179">
        <f>IF(D63&gt;0,(VLOOKUP(D63,Families!$A$5:$I$205,2,0)),0)</f>
        <v>0</v>
      </c>
      <c r="F63" s="181"/>
      <c r="G63" s="188"/>
      <c r="H63" s="181"/>
      <c r="I63" s="182">
        <f>IF(G63=0,0,(H63*(VLOOKUP(G63,'Fee Schedule'!$C$2:$D$35,2,FALSE))))</f>
        <v>0</v>
      </c>
      <c r="J63" s="183" t="b">
        <f>IF(D63&gt;0,(IF(G63='Fee Schedule'!$C$2,'Fee Schedule'!$G$2,(IF(G63='Fee Schedule'!$C$3,'Fee Schedule'!$G$2,(IF(G63='Fee Schedule'!$C$4,'Fee Schedule'!$G$2,(IF(G63='Fee Schedule'!$C$5,'Fee Schedule'!$G$2,(IF(G63='Fee Schedule'!$C$6,'Fee Schedule'!$G$2,(IF(G63='Fee Schedule'!$C$10,'Fee Schedule'!$G$2,(IF(G63='Fee Schedule'!$C$22,'Fee Schedule'!$G$2,(VLOOKUP(D63,Families!$A$5:$I$205,4,0)))))))))))))))))</f>
        <v>0</v>
      </c>
      <c r="K63" s="210" t="b">
        <f>IF(D63&gt;0,(VLOOKUP(D63,Families!$A$5:$I$205,5,0)))</f>
        <v>0</v>
      </c>
      <c r="L63" s="260"/>
      <c r="M63" s="241"/>
      <c r="N63" s="241"/>
      <c r="O63" s="185">
        <f>IF(D63&gt;0,(VLOOKUP(D63,Families!$A$5:$I$205,3,0)),0)</f>
        <v>0</v>
      </c>
      <c r="P63" s="186">
        <f>IF(D63&gt;0,(VLOOKUP(D63,Families!$A$5:$I$205,7,0)),0)</f>
        <v>0</v>
      </c>
      <c r="Q63" s="200">
        <f>IF(D63&gt;0,(VLOOKUP(D63,Families!$A$5:$I$205,8,0)),0)</f>
        <v>0</v>
      </c>
      <c r="R63" s="201">
        <f>IF(D63&gt;0,(VLOOKUP(D63,Families!$A$5:$I$205,9,0)),0)</f>
        <v>0</v>
      </c>
    </row>
    <row r="64" spans="1:18" s="202" customFormat="1" ht="15" customHeight="1" x14ac:dyDescent="0.35">
      <c r="A64" s="178"/>
      <c r="B64" s="263"/>
      <c r="C64" s="263"/>
      <c r="D64" s="187"/>
      <c r="E64" s="179">
        <f>IF(D64&gt;0,(VLOOKUP(D64,Families!$A$5:$I$205,2,0)),0)</f>
        <v>0</v>
      </c>
      <c r="F64" s="181"/>
      <c r="G64" s="188"/>
      <c r="H64" s="181"/>
      <c r="I64" s="182">
        <f>IF(G64=0,0,(H64*(VLOOKUP(G64,'Fee Schedule'!$C$2:$D$35,2,FALSE))))</f>
        <v>0</v>
      </c>
      <c r="J64" s="183" t="b">
        <f>IF(D64&gt;0,(IF(G64='Fee Schedule'!$C$2,'Fee Schedule'!$G$2,(IF(G64='Fee Schedule'!$C$3,'Fee Schedule'!$G$2,(IF(G64='Fee Schedule'!$C$4,'Fee Schedule'!$G$2,(IF(G64='Fee Schedule'!$C$5,'Fee Schedule'!$G$2,(IF(G64='Fee Schedule'!$C$6,'Fee Schedule'!$G$2,(IF(G64='Fee Schedule'!$C$10,'Fee Schedule'!$G$2,(IF(G64='Fee Schedule'!$C$22,'Fee Schedule'!$G$2,(VLOOKUP(D64,Families!$A$5:$I$205,4,0)))))))))))))))))</f>
        <v>0</v>
      </c>
      <c r="K64" s="210" t="b">
        <f>IF(D64&gt;0,(VLOOKUP(D64,Families!$A$5:$I$205,5,0)))</f>
        <v>0</v>
      </c>
      <c r="L64" s="260"/>
      <c r="M64" s="241"/>
      <c r="N64" s="241"/>
      <c r="O64" s="185">
        <f>IF(D64&gt;0,(VLOOKUP(D64,Families!$A$5:$I$205,3,0)),0)</f>
        <v>0</v>
      </c>
      <c r="P64" s="186">
        <f>IF(D64&gt;0,(VLOOKUP(D64,Families!$A$5:$I$205,7,0)),0)</f>
        <v>0</v>
      </c>
      <c r="Q64" s="200">
        <f>IF(D64&gt;0,(VLOOKUP(D64,Families!$A$5:$I$205,8,0)),0)</f>
        <v>0</v>
      </c>
      <c r="R64" s="201">
        <f>IF(D64&gt;0,(VLOOKUP(D64,Families!$A$5:$I$205,9,0)),0)</f>
        <v>0</v>
      </c>
    </row>
    <row r="65" spans="1:18" s="202" customFormat="1" ht="15" customHeight="1" x14ac:dyDescent="0.35">
      <c r="A65" s="178"/>
      <c r="B65" s="263"/>
      <c r="C65" s="263"/>
      <c r="D65" s="187"/>
      <c r="E65" s="179">
        <f>IF(D65&gt;0,(VLOOKUP(D65,Families!$A$5:$I$205,2,0)),0)</f>
        <v>0</v>
      </c>
      <c r="F65" s="181"/>
      <c r="G65" s="188"/>
      <c r="H65" s="181"/>
      <c r="I65" s="182">
        <f>IF(G65=0,0,(H65*(VLOOKUP(G65,'Fee Schedule'!$C$2:$D$35,2,FALSE))))</f>
        <v>0</v>
      </c>
      <c r="J65" s="183" t="b">
        <f>IF(D65&gt;0,(IF(G65='Fee Schedule'!$C$2,'Fee Schedule'!$G$2,(IF(G65='Fee Schedule'!$C$3,'Fee Schedule'!$G$2,(IF(G65='Fee Schedule'!$C$4,'Fee Schedule'!$G$2,(IF(G65='Fee Schedule'!$C$5,'Fee Schedule'!$G$2,(IF(G65='Fee Schedule'!$C$6,'Fee Schedule'!$G$2,(IF(G65='Fee Schedule'!$C$10,'Fee Schedule'!$G$2,(IF(G65='Fee Schedule'!$C$22,'Fee Schedule'!$G$2,(VLOOKUP(D65,Families!$A$5:$I$205,4,0)))))))))))))))))</f>
        <v>0</v>
      </c>
      <c r="K65" s="210" t="b">
        <f>IF(D65&gt;0,(VLOOKUP(D65,Families!$A$5:$I$205,5,0)))</f>
        <v>0</v>
      </c>
      <c r="L65" s="260"/>
      <c r="M65" s="241"/>
      <c r="N65" s="241"/>
      <c r="O65" s="185">
        <f>IF(D65&gt;0,(VLOOKUP(D65,Families!$A$5:$I$205,3,0)),0)</f>
        <v>0</v>
      </c>
      <c r="P65" s="186">
        <f>IF(D65&gt;0,(VLOOKUP(D65,Families!$A$5:$I$205,7,0)),0)</f>
        <v>0</v>
      </c>
      <c r="Q65" s="200">
        <f>IF(D65&gt;0,(VLOOKUP(D65,Families!$A$5:$I$205,8,0)),0)</f>
        <v>0</v>
      </c>
      <c r="R65" s="201">
        <f>IF(D65&gt;0,(VLOOKUP(D65,Families!$A$5:$I$205,9,0)),0)</f>
        <v>0</v>
      </c>
    </row>
    <row r="66" spans="1:18" s="202" customFormat="1" ht="15" customHeight="1" x14ac:dyDescent="0.35">
      <c r="A66" s="178"/>
      <c r="B66" s="263"/>
      <c r="C66" s="263"/>
      <c r="D66" s="187"/>
      <c r="E66" s="179">
        <f>IF(D66&gt;0,(VLOOKUP(D66,Families!$A$5:$I$205,2,0)),0)</f>
        <v>0</v>
      </c>
      <c r="F66" s="181"/>
      <c r="G66" s="188"/>
      <c r="H66" s="181"/>
      <c r="I66" s="182">
        <f>IF(G66=0,0,(H66*(VLOOKUP(G66,'Fee Schedule'!$C$2:$D$35,2,FALSE))))</f>
        <v>0</v>
      </c>
      <c r="J66" s="183" t="b">
        <f>IF(D66&gt;0,(IF(G66='Fee Schedule'!$C$2,'Fee Schedule'!$G$2,(IF(G66='Fee Schedule'!$C$3,'Fee Schedule'!$G$2,(IF(G66='Fee Schedule'!$C$4,'Fee Schedule'!$G$2,(IF(G66='Fee Schedule'!$C$5,'Fee Schedule'!$G$2,(IF(G66='Fee Schedule'!$C$6,'Fee Schedule'!$G$2,(IF(G66='Fee Schedule'!$C$10,'Fee Schedule'!$G$2,(IF(G66='Fee Schedule'!$C$22,'Fee Schedule'!$G$2,(VLOOKUP(D66,Families!$A$5:$I$205,4,0)))))))))))))))))</f>
        <v>0</v>
      </c>
      <c r="K66" s="210" t="b">
        <f>IF(D66&gt;0,(VLOOKUP(D66,Families!$A$5:$I$205,5,0)))</f>
        <v>0</v>
      </c>
      <c r="L66" s="260"/>
      <c r="M66" s="241"/>
      <c r="N66" s="241"/>
      <c r="O66" s="185">
        <f>IF(D66&gt;0,(VLOOKUP(D66,Families!$A$5:$I$205,3,0)),0)</f>
        <v>0</v>
      </c>
      <c r="P66" s="186">
        <f>IF(D66&gt;0,(VLOOKUP(D66,Families!$A$5:$I$205,7,0)),0)</f>
        <v>0</v>
      </c>
      <c r="Q66" s="200">
        <f>IF(D66&gt;0,(VLOOKUP(D66,Families!$A$5:$I$205,8,0)),0)</f>
        <v>0</v>
      </c>
      <c r="R66" s="201">
        <f>IF(D66&gt;0,(VLOOKUP(D66,Families!$A$5:$I$205,9,0)),0)</f>
        <v>0</v>
      </c>
    </row>
    <row r="67" spans="1:18" s="202" customFormat="1" ht="15" customHeight="1" x14ac:dyDescent="0.35">
      <c r="A67" s="178"/>
      <c r="B67" s="263"/>
      <c r="C67" s="263"/>
      <c r="D67" s="187"/>
      <c r="E67" s="179">
        <f>IF(D67&gt;0,(VLOOKUP(D67,Families!$A$5:$I$205,2,0)),0)</f>
        <v>0</v>
      </c>
      <c r="F67" s="181"/>
      <c r="G67" s="188"/>
      <c r="H67" s="181"/>
      <c r="I67" s="182">
        <f>IF(G67=0,0,(H67*(VLOOKUP(G67,'Fee Schedule'!$C$2:$D$35,2,FALSE))))</f>
        <v>0</v>
      </c>
      <c r="J67" s="183" t="b">
        <f>IF(D67&gt;0,(IF(G67='Fee Schedule'!$C$2,'Fee Schedule'!$G$2,(IF(G67='Fee Schedule'!$C$3,'Fee Schedule'!$G$2,(IF(G67='Fee Schedule'!$C$4,'Fee Schedule'!$G$2,(IF(G67='Fee Schedule'!$C$5,'Fee Schedule'!$G$2,(IF(G67='Fee Schedule'!$C$6,'Fee Schedule'!$G$2,(IF(G67='Fee Schedule'!$C$10,'Fee Schedule'!$G$2,(IF(G67='Fee Schedule'!$C$22,'Fee Schedule'!$G$2,(VLOOKUP(D67,Families!$A$5:$I$205,4,0)))))))))))))))))</f>
        <v>0</v>
      </c>
      <c r="K67" s="210" t="b">
        <f>IF(D67&gt;0,(VLOOKUP(D67,Families!$A$5:$I$205,5,0)))</f>
        <v>0</v>
      </c>
      <c r="L67" s="260"/>
      <c r="M67" s="241"/>
      <c r="N67" s="241"/>
      <c r="O67" s="185">
        <f>IF(D67&gt;0,(VLOOKUP(D67,Families!$A$5:$I$205,3,0)),0)</f>
        <v>0</v>
      </c>
      <c r="P67" s="186">
        <f>IF(D67&gt;0,(VLOOKUP(D67,Families!$A$5:$I$205,7,0)),0)</f>
        <v>0</v>
      </c>
      <c r="Q67" s="200">
        <f>IF(D67&gt;0,(VLOOKUP(D67,Families!$A$5:$I$205,8,0)),0)</f>
        <v>0</v>
      </c>
      <c r="R67" s="201">
        <f>IF(D67&gt;0,(VLOOKUP(D67,Families!$A$5:$I$205,9,0)),0)</f>
        <v>0</v>
      </c>
    </row>
    <row r="68" spans="1:18" s="202" customFormat="1" ht="15" customHeight="1" x14ac:dyDescent="0.35">
      <c r="A68" s="178"/>
      <c r="B68" s="263"/>
      <c r="C68" s="263"/>
      <c r="D68" s="187"/>
      <c r="E68" s="179">
        <f>IF(D68&gt;0,(VLOOKUP(D68,Families!$A$5:$I$205,2,0)),0)</f>
        <v>0</v>
      </c>
      <c r="F68" s="181"/>
      <c r="G68" s="188"/>
      <c r="H68" s="181"/>
      <c r="I68" s="182">
        <f>IF(G68=0,0,(H68*(VLOOKUP(G68,'Fee Schedule'!$C$2:$D$35,2,FALSE))))</f>
        <v>0</v>
      </c>
      <c r="J68" s="183" t="b">
        <f>IF(D68&gt;0,(IF(G68='Fee Schedule'!$C$2,'Fee Schedule'!$G$2,(IF(G68='Fee Schedule'!$C$3,'Fee Schedule'!$G$2,(IF(G68='Fee Schedule'!$C$4,'Fee Schedule'!$G$2,(IF(G68='Fee Schedule'!$C$5,'Fee Schedule'!$G$2,(IF(G68='Fee Schedule'!$C$6,'Fee Schedule'!$G$2,(IF(G68='Fee Schedule'!$C$10,'Fee Schedule'!$G$2,(IF(G68='Fee Schedule'!$C$22,'Fee Schedule'!$G$2,(VLOOKUP(D68,Families!$A$5:$I$205,4,0)))))))))))))))))</f>
        <v>0</v>
      </c>
      <c r="K68" s="210" t="b">
        <f>IF(D68&gt;0,(VLOOKUP(D68,Families!$A$5:$I$205,5,0)))</f>
        <v>0</v>
      </c>
      <c r="L68" s="260"/>
      <c r="M68" s="241"/>
      <c r="N68" s="241"/>
      <c r="O68" s="185">
        <f>IF(D68&gt;0,(VLOOKUP(D68,Families!$A$5:$I$205,3,0)),0)</f>
        <v>0</v>
      </c>
      <c r="P68" s="186">
        <f>IF(D68&gt;0,(VLOOKUP(D68,Families!$A$5:$I$205,7,0)),0)</f>
        <v>0</v>
      </c>
      <c r="Q68" s="200">
        <f>IF(D68&gt;0,(VLOOKUP(D68,Families!$A$5:$I$205,8,0)),0)</f>
        <v>0</v>
      </c>
      <c r="R68" s="201">
        <f>IF(D68&gt;0,(VLOOKUP(D68,Families!$A$5:$I$205,9,0)),0)</f>
        <v>0</v>
      </c>
    </row>
    <row r="69" spans="1:18" s="202" customFormat="1" ht="15" customHeight="1" x14ac:dyDescent="0.35">
      <c r="A69" s="178"/>
      <c r="B69" s="263"/>
      <c r="C69" s="263"/>
      <c r="D69" s="187"/>
      <c r="E69" s="179">
        <f>IF(D69&gt;0,(VLOOKUP(D69,Families!$A$5:$I$205,2,0)),0)</f>
        <v>0</v>
      </c>
      <c r="F69" s="181"/>
      <c r="G69" s="188"/>
      <c r="H69" s="181"/>
      <c r="I69" s="182">
        <f>IF(G69=0,0,(H69*(VLOOKUP(G69,'Fee Schedule'!$C$2:$D$35,2,FALSE))))</f>
        <v>0</v>
      </c>
      <c r="J69" s="183" t="b">
        <f>IF(D69&gt;0,(IF(G69='Fee Schedule'!$C$2,'Fee Schedule'!$G$2,(IF(G69='Fee Schedule'!$C$3,'Fee Schedule'!$G$2,(IF(G69='Fee Schedule'!$C$4,'Fee Schedule'!$G$2,(IF(G69='Fee Schedule'!$C$5,'Fee Schedule'!$G$2,(IF(G69='Fee Schedule'!$C$6,'Fee Schedule'!$G$2,(IF(G69='Fee Schedule'!$C$10,'Fee Schedule'!$G$2,(IF(G69='Fee Schedule'!$C$22,'Fee Schedule'!$G$2,(VLOOKUP(D69,Families!$A$5:$I$205,4,0)))))))))))))))))</f>
        <v>0</v>
      </c>
      <c r="K69" s="210" t="b">
        <f>IF(D69&gt;0,(VLOOKUP(D69,Families!$A$5:$I$205,5,0)))</f>
        <v>0</v>
      </c>
      <c r="L69" s="260"/>
      <c r="M69" s="241"/>
      <c r="N69" s="241"/>
      <c r="O69" s="185">
        <f>IF(D69&gt;0,(VLOOKUP(D69,Families!$A$5:$I$205,3,0)),0)</f>
        <v>0</v>
      </c>
      <c r="P69" s="186">
        <f>IF(D69&gt;0,(VLOOKUP(D69,Families!$A$5:$I$205,7,0)),0)</f>
        <v>0</v>
      </c>
      <c r="Q69" s="200">
        <f>IF(D69&gt;0,(VLOOKUP(D69,Families!$A$5:$I$205,8,0)),0)</f>
        <v>0</v>
      </c>
      <c r="R69" s="201">
        <f>IF(D69&gt;0,(VLOOKUP(D69,Families!$A$5:$I$205,9,0)),0)</f>
        <v>0</v>
      </c>
    </row>
    <row r="70" spans="1:18" s="202" customFormat="1" ht="15" customHeight="1" x14ac:dyDescent="0.35">
      <c r="A70" s="178"/>
      <c r="B70" s="263"/>
      <c r="C70" s="263"/>
      <c r="D70" s="187"/>
      <c r="E70" s="179">
        <f>IF(D70&gt;0,(VLOOKUP(D70,Families!$A$5:$I$205,2,0)),0)</f>
        <v>0</v>
      </c>
      <c r="F70" s="181"/>
      <c r="G70" s="188"/>
      <c r="H70" s="181"/>
      <c r="I70" s="182">
        <f>IF(G70=0,0,(H70*(VLOOKUP(G70,'Fee Schedule'!$C$2:$D$35,2,FALSE))))</f>
        <v>0</v>
      </c>
      <c r="J70" s="183" t="b">
        <f>IF(D70&gt;0,(IF(G70='Fee Schedule'!$C$2,'Fee Schedule'!$G$2,(IF(G70='Fee Schedule'!$C$3,'Fee Schedule'!$G$2,(IF(G70='Fee Schedule'!$C$4,'Fee Schedule'!$G$2,(IF(G70='Fee Schedule'!$C$5,'Fee Schedule'!$G$2,(IF(G70='Fee Schedule'!$C$6,'Fee Schedule'!$G$2,(IF(G70='Fee Schedule'!$C$10,'Fee Schedule'!$G$2,(IF(G70='Fee Schedule'!$C$22,'Fee Schedule'!$G$2,(VLOOKUP(D70,Families!$A$5:$I$205,4,0)))))))))))))))))</f>
        <v>0</v>
      </c>
      <c r="K70" s="210" t="b">
        <f>IF(D70&gt;0,(VLOOKUP(D70,Families!$A$5:$I$205,5,0)))</f>
        <v>0</v>
      </c>
      <c r="L70" s="260"/>
      <c r="M70" s="241"/>
      <c r="N70" s="241"/>
      <c r="O70" s="185">
        <f>IF(D70&gt;0,(VLOOKUP(D70,Families!$A$5:$I$205,3,0)),0)</f>
        <v>0</v>
      </c>
      <c r="P70" s="186">
        <f>IF(D70&gt;0,(VLOOKUP(D70,Families!$A$5:$I$205,7,0)),0)</f>
        <v>0</v>
      </c>
      <c r="Q70" s="200">
        <f>IF(D70&gt;0,(VLOOKUP(D70,Families!$A$5:$I$205,8,0)),0)</f>
        <v>0</v>
      </c>
      <c r="R70" s="201">
        <f>IF(D70&gt;0,(VLOOKUP(D70,Families!$A$5:$I$205,9,0)),0)</f>
        <v>0</v>
      </c>
    </row>
    <row r="71" spans="1:18" s="202" customFormat="1" ht="15" customHeight="1" x14ac:dyDescent="0.35">
      <c r="A71" s="178"/>
      <c r="B71" s="263"/>
      <c r="C71" s="263"/>
      <c r="D71" s="187"/>
      <c r="E71" s="179">
        <f>IF(D71&gt;0,(VLOOKUP(D71,Families!$A$5:$I$205,2,0)),0)</f>
        <v>0</v>
      </c>
      <c r="F71" s="181"/>
      <c r="G71" s="188"/>
      <c r="H71" s="181"/>
      <c r="I71" s="182">
        <f>IF(G71=0,0,(H71*(VLOOKUP(G71,'Fee Schedule'!$C$2:$D$35,2,FALSE))))</f>
        <v>0</v>
      </c>
      <c r="J71" s="183" t="b">
        <f>IF(D71&gt;0,(IF(G71='Fee Schedule'!$C$2,'Fee Schedule'!$G$2,(IF(G71='Fee Schedule'!$C$3,'Fee Schedule'!$G$2,(IF(G71='Fee Schedule'!$C$4,'Fee Schedule'!$G$2,(IF(G71='Fee Schedule'!$C$5,'Fee Schedule'!$G$2,(IF(G71='Fee Schedule'!$C$6,'Fee Schedule'!$G$2,(IF(G71='Fee Schedule'!$C$10,'Fee Schedule'!$G$2,(IF(G71='Fee Schedule'!$C$22,'Fee Schedule'!$G$2,(VLOOKUP(D71,Families!$A$5:$I$205,4,0)))))))))))))))))</f>
        <v>0</v>
      </c>
      <c r="K71" s="210" t="b">
        <f>IF(D71&gt;0,(VLOOKUP(D71,Families!$A$5:$I$205,5,0)))</f>
        <v>0</v>
      </c>
      <c r="L71" s="260"/>
      <c r="M71" s="241"/>
      <c r="N71" s="241"/>
      <c r="O71" s="185">
        <f>IF(D71&gt;0,(VLOOKUP(D71,Families!$A$5:$I$205,3,0)),0)</f>
        <v>0</v>
      </c>
      <c r="P71" s="186">
        <f>IF(D71&gt;0,(VLOOKUP(D71,Families!$A$5:$I$205,7,0)),0)</f>
        <v>0</v>
      </c>
      <c r="Q71" s="200">
        <f>IF(D71&gt;0,(VLOOKUP(D71,Families!$A$5:$I$205,8,0)),0)</f>
        <v>0</v>
      </c>
      <c r="R71" s="201">
        <f>IF(D71&gt;0,(VLOOKUP(D71,Families!$A$5:$I$205,9,0)),0)</f>
        <v>0</v>
      </c>
    </row>
    <row r="72" spans="1:18" s="202" customFormat="1" ht="15" customHeight="1" x14ac:dyDescent="0.35">
      <c r="A72" s="178"/>
      <c r="B72" s="263"/>
      <c r="C72" s="263"/>
      <c r="D72" s="187"/>
      <c r="E72" s="179">
        <f>IF(D72&gt;0,(VLOOKUP(D72,Families!$A$5:$I$205,2,0)),0)</f>
        <v>0</v>
      </c>
      <c r="F72" s="181"/>
      <c r="G72" s="188"/>
      <c r="H72" s="181"/>
      <c r="I72" s="182">
        <f>IF(G72=0,0,(H72*(VLOOKUP(G72,'Fee Schedule'!$C$2:$D$35,2,FALSE))))</f>
        <v>0</v>
      </c>
      <c r="J72" s="183" t="b">
        <f>IF(D72&gt;0,(IF(G72='Fee Schedule'!$C$2,'Fee Schedule'!$G$2,(IF(G72='Fee Schedule'!$C$3,'Fee Schedule'!$G$2,(IF(G72='Fee Schedule'!$C$4,'Fee Schedule'!$G$2,(IF(G72='Fee Schedule'!$C$5,'Fee Schedule'!$G$2,(IF(G72='Fee Schedule'!$C$6,'Fee Schedule'!$G$2,(IF(G72='Fee Schedule'!$C$10,'Fee Schedule'!$G$2,(IF(G72='Fee Schedule'!$C$22,'Fee Schedule'!$G$2,(VLOOKUP(D72,Families!$A$5:$I$205,4,0)))))))))))))))))</f>
        <v>0</v>
      </c>
      <c r="K72" s="210" t="b">
        <f>IF(D72&gt;0,(VLOOKUP(D72,Families!$A$5:$I$205,5,0)))</f>
        <v>0</v>
      </c>
      <c r="L72" s="260"/>
      <c r="M72" s="241"/>
      <c r="N72" s="241"/>
      <c r="O72" s="185">
        <f>IF(D72&gt;0,(VLOOKUP(D72,Families!$A$5:$I$205,3,0)),0)</f>
        <v>0</v>
      </c>
      <c r="P72" s="186">
        <f>IF(D72&gt;0,(VLOOKUP(D72,Families!$A$5:$I$205,7,0)),0)</f>
        <v>0</v>
      </c>
      <c r="Q72" s="200">
        <f>IF(D72&gt;0,(VLOOKUP(D72,Families!$A$5:$I$205,8,0)),0)</f>
        <v>0</v>
      </c>
      <c r="R72" s="201">
        <f>IF(D72&gt;0,(VLOOKUP(D72,Families!$A$5:$I$205,9,0)),0)</f>
        <v>0</v>
      </c>
    </row>
    <row r="73" spans="1:18" s="202" customFormat="1" ht="15" customHeight="1" x14ac:dyDescent="0.35">
      <c r="A73" s="178"/>
      <c r="B73" s="263"/>
      <c r="C73" s="263"/>
      <c r="D73" s="187"/>
      <c r="E73" s="179">
        <f>IF(D73&gt;0,(VLOOKUP(D73,Families!$A$5:$I$205,2,0)),0)</f>
        <v>0</v>
      </c>
      <c r="F73" s="181"/>
      <c r="G73" s="188"/>
      <c r="H73" s="181"/>
      <c r="I73" s="182">
        <f>IF(G73=0,0,(H73*(VLOOKUP(G73,'Fee Schedule'!$C$2:$D$35,2,FALSE))))</f>
        <v>0</v>
      </c>
      <c r="J73" s="183" t="b">
        <f>IF(D73&gt;0,(IF(G73='Fee Schedule'!$C$2,'Fee Schedule'!$G$2,(IF(G73='Fee Schedule'!$C$3,'Fee Schedule'!$G$2,(IF(G73='Fee Schedule'!$C$4,'Fee Schedule'!$G$2,(IF(G73='Fee Schedule'!$C$5,'Fee Schedule'!$G$2,(IF(G73='Fee Schedule'!$C$6,'Fee Schedule'!$G$2,(IF(G73='Fee Schedule'!$C$10,'Fee Schedule'!$G$2,(IF(G73='Fee Schedule'!$C$22,'Fee Schedule'!$G$2,(VLOOKUP(D73,Families!$A$5:$I$205,4,0)))))))))))))))))</f>
        <v>0</v>
      </c>
      <c r="K73" s="210" t="b">
        <f>IF(D73&gt;0,(VLOOKUP(D73,Families!$A$5:$I$205,5,0)))</f>
        <v>0</v>
      </c>
      <c r="L73" s="260"/>
      <c r="M73" s="241"/>
      <c r="N73" s="241"/>
      <c r="O73" s="185">
        <f>IF(D73&gt;0,(VLOOKUP(D73,Families!$A$5:$I$205,3,0)),0)</f>
        <v>0</v>
      </c>
      <c r="P73" s="186">
        <f>IF(D73&gt;0,(VLOOKUP(D73,Families!$A$5:$I$205,7,0)),0)</f>
        <v>0</v>
      </c>
      <c r="Q73" s="200">
        <f>IF(D73&gt;0,(VLOOKUP(D73,Families!$A$5:$I$205,8,0)),0)</f>
        <v>0</v>
      </c>
      <c r="R73" s="201">
        <f>IF(D73&gt;0,(VLOOKUP(D73,Families!$A$5:$I$205,9,0)),0)</f>
        <v>0</v>
      </c>
    </row>
    <row r="74" spans="1:18" s="202" customFormat="1" ht="15" customHeight="1" x14ac:dyDescent="0.35">
      <c r="A74" s="178"/>
      <c r="B74" s="263"/>
      <c r="C74" s="263"/>
      <c r="D74" s="187"/>
      <c r="E74" s="179">
        <f>IF(D74&gt;0,(VLOOKUP(D74,Families!$A$5:$I$205,2,0)),0)</f>
        <v>0</v>
      </c>
      <c r="F74" s="181"/>
      <c r="G74" s="188"/>
      <c r="H74" s="181"/>
      <c r="I74" s="182">
        <f>IF(G74=0,0,(H74*(VLOOKUP(G74,'Fee Schedule'!$C$2:$D$35,2,FALSE))))</f>
        <v>0</v>
      </c>
      <c r="J74" s="183" t="b">
        <f>IF(D74&gt;0,(IF(G74='Fee Schedule'!$C$2,'Fee Schedule'!$G$2,(IF(G74='Fee Schedule'!$C$3,'Fee Schedule'!$G$2,(IF(G74='Fee Schedule'!$C$4,'Fee Schedule'!$G$2,(IF(G74='Fee Schedule'!$C$5,'Fee Schedule'!$G$2,(IF(G74='Fee Schedule'!$C$6,'Fee Schedule'!$G$2,(IF(G74='Fee Schedule'!$C$10,'Fee Schedule'!$G$2,(IF(G74='Fee Schedule'!$C$22,'Fee Schedule'!$G$2,(VLOOKUP(D74,Families!$A$5:$I$205,4,0)))))))))))))))))</f>
        <v>0</v>
      </c>
      <c r="K74" s="210" t="b">
        <f>IF(D74&gt;0,(VLOOKUP(D74,Families!$A$5:$I$205,5,0)))</f>
        <v>0</v>
      </c>
      <c r="L74" s="260"/>
      <c r="M74" s="241"/>
      <c r="N74" s="241"/>
      <c r="O74" s="185">
        <f>IF(D74&gt;0,(VLOOKUP(D74,Families!$A$5:$I$205,3,0)),0)</f>
        <v>0</v>
      </c>
      <c r="P74" s="186">
        <f>IF(D74&gt;0,(VLOOKUP(D74,Families!$A$5:$I$205,7,0)),0)</f>
        <v>0</v>
      </c>
      <c r="Q74" s="200">
        <f>IF(D74&gt;0,(VLOOKUP(D74,Families!$A$5:$I$205,8,0)),0)</f>
        <v>0</v>
      </c>
      <c r="R74" s="201">
        <f>IF(D74&gt;0,(VLOOKUP(D74,Families!$A$5:$I$205,9,0)),0)</f>
        <v>0</v>
      </c>
    </row>
    <row r="75" spans="1:18" s="202" customFormat="1" ht="15" customHeight="1" x14ac:dyDescent="0.35">
      <c r="A75" s="178"/>
      <c r="B75" s="263"/>
      <c r="C75" s="263"/>
      <c r="D75" s="187"/>
      <c r="E75" s="179">
        <f>IF(D75&gt;0,(VLOOKUP(D75,Families!$A$5:$I$205,2,0)),0)</f>
        <v>0</v>
      </c>
      <c r="F75" s="181"/>
      <c r="G75" s="188"/>
      <c r="H75" s="181"/>
      <c r="I75" s="182">
        <f>IF(G75=0,0,(H75*(VLOOKUP(G75,'Fee Schedule'!$C$2:$D$35,2,FALSE))))</f>
        <v>0</v>
      </c>
      <c r="J75" s="183" t="b">
        <f>IF(D75&gt;0,(IF(G75='Fee Schedule'!$C$2,'Fee Schedule'!$G$2,(IF(G75='Fee Schedule'!$C$3,'Fee Schedule'!$G$2,(IF(G75='Fee Schedule'!$C$4,'Fee Schedule'!$G$2,(IF(G75='Fee Schedule'!$C$5,'Fee Schedule'!$G$2,(IF(G75='Fee Schedule'!$C$6,'Fee Schedule'!$G$2,(IF(G75='Fee Schedule'!$C$10,'Fee Schedule'!$G$2,(IF(G75='Fee Schedule'!$C$22,'Fee Schedule'!$G$2,(VLOOKUP(D75,Families!$A$5:$I$205,4,0)))))))))))))))))</f>
        <v>0</v>
      </c>
      <c r="K75" s="210" t="b">
        <f>IF(D75&gt;0,(VLOOKUP(D75,Families!$A$5:$I$205,5,0)))</f>
        <v>0</v>
      </c>
      <c r="L75" s="260"/>
      <c r="M75" s="241"/>
      <c r="N75" s="241"/>
      <c r="O75" s="185">
        <f>IF(D75&gt;0,(VLOOKUP(D75,Families!$A$5:$I$205,3,0)),0)</f>
        <v>0</v>
      </c>
      <c r="P75" s="186">
        <f>IF(D75&gt;0,(VLOOKUP(D75,Families!$A$5:$I$205,7,0)),0)</f>
        <v>0</v>
      </c>
      <c r="Q75" s="200">
        <f>IF(D75&gt;0,(VLOOKUP(D75,Families!$A$5:$I$205,8,0)),0)</f>
        <v>0</v>
      </c>
      <c r="R75" s="201">
        <f>IF(D75&gt;0,(VLOOKUP(D75,Families!$A$5:$I$205,9,0)),0)</f>
        <v>0</v>
      </c>
    </row>
    <row r="76" spans="1:18" s="202" customFormat="1" ht="15" customHeight="1" x14ac:dyDescent="0.35">
      <c r="A76" s="178"/>
      <c r="B76" s="263"/>
      <c r="C76" s="263"/>
      <c r="D76" s="187"/>
      <c r="E76" s="179">
        <f>IF(D76&gt;0,(VLOOKUP(D76,Families!$A$5:$I$205,2,0)),0)</f>
        <v>0</v>
      </c>
      <c r="F76" s="181"/>
      <c r="G76" s="188"/>
      <c r="H76" s="181"/>
      <c r="I76" s="182">
        <f>IF(G76=0,0,(H76*(VLOOKUP(G76,'Fee Schedule'!$C$2:$D$35,2,FALSE))))</f>
        <v>0</v>
      </c>
      <c r="J76" s="183" t="b">
        <f>IF(D76&gt;0,(IF(G76='Fee Schedule'!$C$2,'Fee Schedule'!$G$2,(IF(G76='Fee Schedule'!$C$3,'Fee Schedule'!$G$2,(IF(G76='Fee Schedule'!$C$4,'Fee Schedule'!$G$2,(IF(G76='Fee Schedule'!$C$5,'Fee Schedule'!$G$2,(IF(G76='Fee Schedule'!$C$6,'Fee Schedule'!$G$2,(IF(G76='Fee Schedule'!$C$10,'Fee Schedule'!$G$2,(IF(G76='Fee Schedule'!$C$22,'Fee Schedule'!$G$2,(VLOOKUP(D76,Families!$A$5:$I$205,4,0)))))))))))))))))</f>
        <v>0</v>
      </c>
      <c r="K76" s="210" t="b">
        <f>IF(D76&gt;0,(VLOOKUP(D76,Families!$A$5:$I$205,5,0)))</f>
        <v>0</v>
      </c>
      <c r="L76" s="260"/>
      <c r="M76" s="241"/>
      <c r="N76" s="241"/>
      <c r="O76" s="185">
        <f>IF(D76&gt;0,(VLOOKUP(D76,Families!$A$5:$I$205,3,0)),0)</f>
        <v>0</v>
      </c>
      <c r="P76" s="186">
        <f>IF(D76&gt;0,(VLOOKUP(D76,Families!$A$5:$I$205,7,0)),0)</f>
        <v>0</v>
      </c>
      <c r="Q76" s="200">
        <f>IF(D76&gt;0,(VLOOKUP(D76,Families!$A$5:$I$205,8,0)),0)</f>
        <v>0</v>
      </c>
      <c r="R76" s="201">
        <f>IF(D76&gt;0,(VLOOKUP(D76,Families!$A$5:$I$205,9,0)),0)</f>
        <v>0</v>
      </c>
    </row>
    <row r="77" spans="1:18" s="202" customFormat="1" ht="15" customHeight="1" x14ac:dyDescent="0.35">
      <c r="A77" s="178"/>
      <c r="B77" s="263"/>
      <c r="C77" s="263"/>
      <c r="D77" s="187"/>
      <c r="E77" s="179">
        <f>IF(D77&gt;0,(VLOOKUP(D77,Families!$A$5:$I$205,2,0)),0)</f>
        <v>0</v>
      </c>
      <c r="F77" s="181"/>
      <c r="G77" s="188"/>
      <c r="H77" s="181"/>
      <c r="I77" s="182">
        <f>IF(G77=0,0,(H77*(VLOOKUP(G77,'Fee Schedule'!$C$2:$D$35,2,FALSE))))</f>
        <v>0</v>
      </c>
      <c r="J77" s="183" t="b">
        <f>IF(D77&gt;0,(IF(G77='Fee Schedule'!$C$2,'Fee Schedule'!$G$2,(IF(G77='Fee Schedule'!$C$3,'Fee Schedule'!$G$2,(IF(G77='Fee Schedule'!$C$4,'Fee Schedule'!$G$2,(IF(G77='Fee Schedule'!$C$5,'Fee Schedule'!$G$2,(IF(G77='Fee Schedule'!$C$6,'Fee Schedule'!$G$2,(IF(G77='Fee Schedule'!$C$10,'Fee Schedule'!$G$2,(IF(G77='Fee Schedule'!$C$22,'Fee Schedule'!$G$2,(VLOOKUP(D77,Families!$A$5:$I$205,4,0)))))))))))))))))</f>
        <v>0</v>
      </c>
      <c r="K77" s="210" t="b">
        <f>IF(D77&gt;0,(VLOOKUP(D77,Families!$A$5:$I$205,5,0)))</f>
        <v>0</v>
      </c>
      <c r="L77" s="260"/>
      <c r="M77" s="241"/>
      <c r="N77" s="241"/>
      <c r="O77" s="185">
        <f>IF(D77&gt;0,(VLOOKUP(D77,Families!$A$5:$I$205,3,0)),0)</f>
        <v>0</v>
      </c>
      <c r="P77" s="186">
        <f>IF(D77&gt;0,(VLOOKUP(D77,Families!$A$5:$I$205,7,0)),0)</f>
        <v>0</v>
      </c>
      <c r="Q77" s="200">
        <f>IF(D77&gt;0,(VLOOKUP(D77,Families!$A$5:$I$205,8,0)),0)</f>
        <v>0</v>
      </c>
      <c r="R77" s="201">
        <f>IF(D77&gt;0,(VLOOKUP(D77,Families!$A$5:$I$205,9,0)),0)</f>
        <v>0</v>
      </c>
    </row>
    <row r="78" spans="1:18" s="202" customFormat="1" ht="15" customHeight="1" x14ac:dyDescent="0.35">
      <c r="A78" s="178"/>
      <c r="B78" s="263"/>
      <c r="C78" s="263"/>
      <c r="D78" s="187"/>
      <c r="E78" s="179">
        <f>IF(D78&gt;0,(VLOOKUP(D78,Families!$A$5:$I$205,2,0)),0)</f>
        <v>0</v>
      </c>
      <c r="F78" s="181"/>
      <c r="G78" s="188"/>
      <c r="H78" s="181"/>
      <c r="I78" s="182">
        <f>IF(G78=0,0,(H78*(VLOOKUP(G78,'Fee Schedule'!$C$2:$D$35,2,FALSE))))</f>
        <v>0</v>
      </c>
      <c r="J78" s="183" t="b">
        <f>IF(D78&gt;0,(IF(G78='Fee Schedule'!$C$2,'Fee Schedule'!$G$2,(IF(G78='Fee Schedule'!$C$3,'Fee Schedule'!$G$2,(IF(G78='Fee Schedule'!$C$4,'Fee Schedule'!$G$2,(IF(G78='Fee Schedule'!$C$5,'Fee Schedule'!$G$2,(IF(G78='Fee Schedule'!$C$6,'Fee Schedule'!$G$2,(IF(G78='Fee Schedule'!$C$10,'Fee Schedule'!$G$2,(IF(G78='Fee Schedule'!$C$22,'Fee Schedule'!$G$2,(VLOOKUP(D78,Families!$A$5:$I$205,4,0)))))))))))))))))</f>
        <v>0</v>
      </c>
      <c r="K78" s="210" t="b">
        <f>IF(D78&gt;0,(VLOOKUP(D78,Families!$A$5:$I$205,5,0)))</f>
        <v>0</v>
      </c>
      <c r="L78" s="260"/>
      <c r="M78" s="241"/>
      <c r="N78" s="241"/>
      <c r="O78" s="185">
        <f>IF(D78&gt;0,(VLOOKUP(D78,Families!$A$5:$I$205,3,0)),0)</f>
        <v>0</v>
      </c>
      <c r="P78" s="186">
        <f>IF(D78&gt;0,(VLOOKUP(D78,Families!$A$5:$I$205,7,0)),0)</f>
        <v>0</v>
      </c>
      <c r="Q78" s="200">
        <f>IF(D78&gt;0,(VLOOKUP(D78,Families!$A$5:$I$205,8,0)),0)</f>
        <v>0</v>
      </c>
      <c r="R78" s="201">
        <f>IF(D78&gt;0,(VLOOKUP(D78,Families!$A$5:$I$205,9,0)),0)</f>
        <v>0</v>
      </c>
    </row>
    <row r="79" spans="1:18" s="202" customFormat="1" ht="15" customHeight="1" x14ac:dyDescent="0.35">
      <c r="A79" s="178"/>
      <c r="B79" s="263"/>
      <c r="C79" s="263"/>
      <c r="D79" s="187"/>
      <c r="E79" s="179">
        <f>IF(D79&gt;0,(VLOOKUP(D79,Families!$A$5:$I$205,2,0)),0)</f>
        <v>0</v>
      </c>
      <c r="F79" s="181"/>
      <c r="G79" s="188"/>
      <c r="H79" s="181"/>
      <c r="I79" s="182">
        <f>IF(G79=0,0,(H79*(VLOOKUP(G79,'Fee Schedule'!$C$2:$D$35,2,FALSE))))</f>
        <v>0</v>
      </c>
      <c r="J79" s="183" t="b">
        <f>IF(D79&gt;0,(IF(G79='Fee Schedule'!$C$2,'Fee Schedule'!$G$2,(IF(G79='Fee Schedule'!$C$3,'Fee Schedule'!$G$2,(IF(G79='Fee Schedule'!$C$4,'Fee Schedule'!$G$2,(IF(G79='Fee Schedule'!$C$5,'Fee Schedule'!$G$2,(IF(G79='Fee Schedule'!$C$6,'Fee Schedule'!$G$2,(IF(G79='Fee Schedule'!$C$10,'Fee Schedule'!$G$2,(IF(G79='Fee Schedule'!$C$22,'Fee Schedule'!$G$2,(VLOOKUP(D79,Families!$A$5:$I$205,4,0)))))))))))))))))</f>
        <v>0</v>
      </c>
      <c r="K79" s="210" t="b">
        <f>IF(D79&gt;0,(VLOOKUP(D79,Families!$A$5:$I$205,5,0)))</f>
        <v>0</v>
      </c>
      <c r="L79" s="260"/>
      <c r="M79" s="241"/>
      <c r="N79" s="241"/>
      <c r="O79" s="185">
        <f>IF(D79&gt;0,(VLOOKUP(D79,Families!$A$5:$I$205,3,0)),0)</f>
        <v>0</v>
      </c>
      <c r="P79" s="186">
        <f>IF(D79&gt;0,(VLOOKUP(D79,Families!$A$5:$I$205,7,0)),0)</f>
        <v>0</v>
      </c>
      <c r="Q79" s="200">
        <f>IF(D79&gt;0,(VLOOKUP(D79,Families!$A$5:$I$205,8,0)),0)</f>
        <v>0</v>
      </c>
      <c r="R79" s="201">
        <f>IF(D79&gt;0,(VLOOKUP(D79,Families!$A$5:$I$205,9,0)),0)</f>
        <v>0</v>
      </c>
    </row>
    <row r="80" spans="1:18" s="202" customFormat="1" ht="15" customHeight="1" x14ac:dyDescent="0.35">
      <c r="A80" s="178"/>
      <c r="B80" s="263"/>
      <c r="C80" s="263"/>
      <c r="D80" s="187"/>
      <c r="E80" s="179">
        <f>IF(D80&gt;0,(VLOOKUP(D80,Families!$A$5:$I$205,2,0)),0)</f>
        <v>0</v>
      </c>
      <c r="F80" s="181"/>
      <c r="G80" s="188"/>
      <c r="H80" s="181"/>
      <c r="I80" s="182">
        <f>IF(G80=0,0,(H80*(VLOOKUP(G80,'Fee Schedule'!$C$2:$D$35,2,FALSE))))</f>
        <v>0</v>
      </c>
      <c r="J80" s="183" t="b">
        <f>IF(D80&gt;0,(IF(G80='Fee Schedule'!$C$2,'Fee Schedule'!$G$2,(IF(G80='Fee Schedule'!$C$3,'Fee Schedule'!$G$2,(IF(G80='Fee Schedule'!$C$4,'Fee Schedule'!$G$2,(IF(G80='Fee Schedule'!$C$5,'Fee Schedule'!$G$2,(IF(G80='Fee Schedule'!$C$6,'Fee Schedule'!$G$2,(IF(G80='Fee Schedule'!$C$10,'Fee Schedule'!$G$2,(IF(G80='Fee Schedule'!$C$22,'Fee Schedule'!$G$2,(VLOOKUP(D80,Families!$A$5:$I$205,4,0)))))))))))))))))</f>
        <v>0</v>
      </c>
      <c r="K80" s="210" t="b">
        <f>IF(D80&gt;0,(VLOOKUP(D80,Families!$A$5:$I$205,5,0)))</f>
        <v>0</v>
      </c>
      <c r="L80" s="260"/>
      <c r="M80" s="241"/>
      <c r="N80" s="241"/>
      <c r="O80" s="185">
        <f>IF(D80&gt;0,(VLOOKUP(D80,Families!$A$5:$I$205,3,0)),0)</f>
        <v>0</v>
      </c>
      <c r="P80" s="186">
        <f>IF(D80&gt;0,(VLOOKUP(D80,Families!$A$5:$I$205,7,0)),0)</f>
        <v>0</v>
      </c>
      <c r="Q80" s="200">
        <f>IF(D80&gt;0,(VLOOKUP(D80,Families!$A$5:$I$205,8,0)),0)</f>
        <v>0</v>
      </c>
      <c r="R80" s="201">
        <f>IF(D80&gt;0,(VLOOKUP(D80,Families!$A$5:$I$205,9,0)),0)</f>
        <v>0</v>
      </c>
    </row>
    <row r="81" spans="1:18" s="202" customFormat="1" ht="15" customHeight="1" x14ac:dyDescent="0.35">
      <c r="A81" s="178"/>
      <c r="B81" s="263"/>
      <c r="C81" s="263"/>
      <c r="D81" s="187"/>
      <c r="E81" s="179">
        <f>IF(D81&gt;0,(VLOOKUP(D81,Families!$A$5:$I$205,2,0)),0)</f>
        <v>0</v>
      </c>
      <c r="F81" s="181"/>
      <c r="G81" s="188"/>
      <c r="H81" s="181"/>
      <c r="I81" s="182">
        <f>IF(G81=0,0,(H81*(VLOOKUP(G81,'Fee Schedule'!$C$2:$D$35,2,FALSE))))</f>
        <v>0</v>
      </c>
      <c r="J81" s="183" t="b">
        <f>IF(D81&gt;0,(IF(G81='Fee Schedule'!$C$2,'Fee Schedule'!$G$2,(IF(G81='Fee Schedule'!$C$3,'Fee Schedule'!$G$2,(IF(G81='Fee Schedule'!$C$4,'Fee Schedule'!$G$2,(IF(G81='Fee Schedule'!$C$5,'Fee Schedule'!$G$2,(IF(G81='Fee Schedule'!$C$6,'Fee Schedule'!$G$2,(IF(G81='Fee Schedule'!$C$10,'Fee Schedule'!$G$2,(IF(G81='Fee Schedule'!$C$22,'Fee Schedule'!$G$2,(VLOOKUP(D81,Families!$A$5:$I$205,4,0)))))))))))))))))</f>
        <v>0</v>
      </c>
      <c r="K81" s="210" t="b">
        <f>IF(D81&gt;0,(VLOOKUP(D81,Families!$A$5:$I$205,5,0)))</f>
        <v>0</v>
      </c>
      <c r="L81" s="260"/>
      <c r="M81" s="241"/>
      <c r="N81" s="241"/>
      <c r="O81" s="185">
        <f>IF(D81&gt;0,(VLOOKUP(D81,Families!$A$5:$I$205,3,0)),0)</f>
        <v>0</v>
      </c>
      <c r="P81" s="186">
        <f>IF(D81&gt;0,(VLOOKUP(D81,Families!$A$5:$I$205,7,0)),0)</f>
        <v>0</v>
      </c>
      <c r="Q81" s="200">
        <f>IF(D81&gt;0,(VLOOKUP(D81,Families!$A$5:$I$205,8,0)),0)</f>
        <v>0</v>
      </c>
      <c r="R81" s="201">
        <f>IF(D81&gt;0,(VLOOKUP(D81,Families!$A$5:$I$205,9,0)),0)</f>
        <v>0</v>
      </c>
    </row>
    <row r="82" spans="1:18" s="202" customFormat="1" ht="15" customHeight="1" x14ac:dyDescent="0.35">
      <c r="A82" s="178"/>
      <c r="B82" s="263"/>
      <c r="C82" s="263"/>
      <c r="D82" s="187"/>
      <c r="E82" s="179">
        <f>IF(D82&gt;0,(VLOOKUP(D82,Families!$A$5:$I$205,2,0)),0)</f>
        <v>0</v>
      </c>
      <c r="F82" s="181"/>
      <c r="G82" s="188"/>
      <c r="H82" s="181"/>
      <c r="I82" s="182">
        <f>IF(G82=0,0,(H82*(VLOOKUP(G82,'Fee Schedule'!$C$2:$D$35,2,FALSE))))</f>
        <v>0</v>
      </c>
      <c r="J82" s="183" t="b">
        <f>IF(D82&gt;0,(IF(G82='Fee Schedule'!$C$2,'Fee Schedule'!$G$2,(IF(G82='Fee Schedule'!$C$3,'Fee Schedule'!$G$2,(IF(G82='Fee Schedule'!$C$4,'Fee Schedule'!$G$2,(IF(G82='Fee Schedule'!$C$5,'Fee Schedule'!$G$2,(IF(G82='Fee Schedule'!$C$6,'Fee Schedule'!$G$2,(IF(G82='Fee Schedule'!$C$10,'Fee Schedule'!$G$2,(IF(G82='Fee Schedule'!$C$22,'Fee Schedule'!$G$2,(VLOOKUP(D82,Families!$A$5:$I$205,4,0)))))))))))))))))</f>
        <v>0</v>
      </c>
      <c r="K82" s="210" t="b">
        <f>IF(D82&gt;0,(VLOOKUP(D82,Families!$A$5:$I$205,5,0)))</f>
        <v>0</v>
      </c>
      <c r="L82" s="260"/>
      <c r="M82" s="241"/>
      <c r="N82" s="241"/>
      <c r="O82" s="185">
        <f>IF(D82&gt;0,(VLOOKUP(D82,Families!$A$5:$I$205,3,0)),0)</f>
        <v>0</v>
      </c>
      <c r="P82" s="186">
        <f>IF(D82&gt;0,(VLOOKUP(D82,Families!$A$5:$I$205,7,0)),0)</f>
        <v>0</v>
      </c>
      <c r="Q82" s="200">
        <f>IF(D82&gt;0,(VLOOKUP(D82,Families!$A$5:$I$205,8,0)),0)</f>
        <v>0</v>
      </c>
      <c r="R82" s="201">
        <f>IF(D82&gt;0,(VLOOKUP(D82,Families!$A$5:$I$205,9,0)),0)</f>
        <v>0</v>
      </c>
    </row>
    <row r="83" spans="1:18" s="202" customFormat="1" ht="15" customHeight="1" x14ac:dyDescent="0.35">
      <c r="A83" s="178"/>
      <c r="B83" s="263"/>
      <c r="C83" s="263"/>
      <c r="D83" s="187"/>
      <c r="E83" s="179">
        <f>IF(D83&gt;0,(VLOOKUP(D83,Families!$A$5:$I$205,2,0)),0)</f>
        <v>0</v>
      </c>
      <c r="F83" s="181"/>
      <c r="G83" s="188"/>
      <c r="H83" s="181"/>
      <c r="I83" s="182">
        <f>IF(G83=0,0,(H83*(VLOOKUP(G83,'Fee Schedule'!$C$2:$D$35,2,FALSE))))</f>
        <v>0</v>
      </c>
      <c r="J83" s="183" t="b">
        <f>IF(D83&gt;0,(IF(G83='Fee Schedule'!$C$2,'Fee Schedule'!$G$2,(IF(G83='Fee Schedule'!$C$3,'Fee Schedule'!$G$2,(IF(G83='Fee Schedule'!$C$4,'Fee Schedule'!$G$2,(IF(G83='Fee Schedule'!$C$5,'Fee Schedule'!$G$2,(IF(G83='Fee Schedule'!$C$6,'Fee Schedule'!$G$2,(IF(G83='Fee Schedule'!$C$10,'Fee Schedule'!$G$2,(IF(G83='Fee Schedule'!$C$22,'Fee Schedule'!$G$2,(VLOOKUP(D83,Families!$A$5:$I$205,4,0)))))))))))))))))</f>
        <v>0</v>
      </c>
      <c r="K83" s="210" t="b">
        <f>IF(D83&gt;0,(VLOOKUP(D83,Families!$A$5:$I$205,5,0)))</f>
        <v>0</v>
      </c>
      <c r="L83" s="260"/>
      <c r="M83" s="241"/>
      <c r="N83" s="241"/>
      <c r="O83" s="185">
        <f>IF(D83&gt;0,(VLOOKUP(D83,Families!$A$5:$I$205,3,0)),0)</f>
        <v>0</v>
      </c>
      <c r="P83" s="186">
        <f>IF(D83&gt;0,(VLOOKUP(D83,Families!$A$5:$I$205,7,0)),0)</f>
        <v>0</v>
      </c>
      <c r="Q83" s="200">
        <f>IF(D83&gt;0,(VLOOKUP(D83,Families!$A$5:$I$205,8,0)),0)</f>
        <v>0</v>
      </c>
      <c r="R83" s="201">
        <f>IF(D83&gt;0,(VLOOKUP(D83,Families!$A$5:$I$205,9,0)),0)</f>
        <v>0</v>
      </c>
    </row>
    <row r="84" spans="1:18" s="202" customFormat="1" ht="15" customHeight="1" x14ac:dyDescent="0.35">
      <c r="A84" s="178"/>
      <c r="B84" s="263"/>
      <c r="C84" s="263"/>
      <c r="D84" s="187"/>
      <c r="E84" s="179">
        <f>IF(D84&gt;0,(VLOOKUP(D84,Families!$A$5:$I$205,2,0)),0)</f>
        <v>0</v>
      </c>
      <c r="F84" s="181"/>
      <c r="G84" s="188"/>
      <c r="H84" s="181"/>
      <c r="I84" s="182">
        <f>IF(G84=0,0,(H84*(VLOOKUP(G84,'Fee Schedule'!$C$2:$D$35,2,FALSE))))</f>
        <v>0</v>
      </c>
      <c r="J84" s="183" t="b">
        <f>IF(D84&gt;0,(IF(G84='Fee Schedule'!$C$2,'Fee Schedule'!$G$2,(IF(G84='Fee Schedule'!$C$3,'Fee Schedule'!$G$2,(IF(G84='Fee Schedule'!$C$4,'Fee Schedule'!$G$2,(IF(G84='Fee Schedule'!$C$5,'Fee Schedule'!$G$2,(IF(G84='Fee Schedule'!$C$6,'Fee Schedule'!$G$2,(IF(G84='Fee Schedule'!$C$10,'Fee Schedule'!$G$2,(IF(G84='Fee Schedule'!$C$22,'Fee Schedule'!$G$2,(VLOOKUP(D84,Families!$A$5:$I$205,4,0)))))))))))))))))</f>
        <v>0</v>
      </c>
      <c r="K84" s="210" t="b">
        <f>IF(D84&gt;0,(VLOOKUP(D84,Families!$A$5:$I$205,5,0)))</f>
        <v>0</v>
      </c>
      <c r="L84" s="260"/>
      <c r="M84" s="241"/>
      <c r="N84" s="241"/>
      <c r="O84" s="185">
        <f>IF(D84&gt;0,(VLOOKUP(D84,Families!$A$5:$I$205,3,0)),0)</f>
        <v>0</v>
      </c>
      <c r="P84" s="186">
        <f>IF(D84&gt;0,(VLOOKUP(D84,Families!$A$5:$I$205,7,0)),0)</f>
        <v>0</v>
      </c>
      <c r="Q84" s="200">
        <f>IF(D84&gt;0,(VLOOKUP(D84,Families!$A$5:$I$205,8,0)),0)</f>
        <v>0</v>
      </c>
      <c r="R84" s="201">
        <f>IF(D84&gt;0,(VLOOKUP(D84,Families!$A$5:$I$205,9,0)),0)</f>
        <v>0</v>
      </c>
    </row>
    <row r="85" spans="1:18" s="202" customFormat="1" ht="15" customHeight="1" x14ac:dyDescent="0.35">
      <c r="A85" s="178"/>
      <c r="B85" s="263"/>
      <c r="C85" s="263"/>
      <c r="D85" s="187"/>
      <c r="E85" s="179">
        <f>IF(D85&gt;0,(VLOOKUP(D85,Families!$A$5:$I$205,2,0)),0)</f>
        <v>0</v>
      </c>
      <c r="F85" s="181"/>
      <c r="G85" s="188"/>
      <c r="H85" s="181"/>
      <c r="I85" s="182">
        <f>IF(G85=0,0,(H85*(VLOOKUP(G85,'Fee Schedule'!$C$2:$D$35,2,FALSE))))</f>
        <v>0</v>
      </c>
      <c r="J85" s="183" t="b">
        <f>IF(D85&gt;0,(IF(G85='Fee Schedule'!$C$2,'Fee Schedule'!$G$2,(IF(G85='Fee Schedule'!$C$3,'Fee Schedule'!$G$2,(IF(G85='Fee Schedule'!$C$4,'Fee Schedule'!$G$2,(IF(G85='Fee Schedule'!$C$5,'Fee Schedule'!$G$2,(IF(G85='Fee Schedule'!$C$6,'Fee Schedule'!$G$2,(IF(G85='Fee Schedule'!$C$10,'Fee Schedule'!$G$2,(IF(G85='Fee Schedule'!$C$22,'Fee Schedule'!$G$2,(VLOOKUP(D85,Families!$A$5:$I$205,4,0)))))))))))))))))</f>
        <v>0</v>
      </c>
      <c r="K85" s="210" t="b">
        <f>IF(D85&gt;0,(VLOOKUP(D85,Families!$A$5:$I$205,5,0)))</f>
        <v>0</v>
      </c>
      <c r="L85" s="260"/>
      <c r="M85" s="241"/>
      <c r="N85" s="241"/>
      <c r="O85" s="185">
        <f>IF(D85&gt;0,(VLOOKUP(D85,Families!$A$5:$I$205,3,0)),0)</f>
        <v>0</v>
      </c>
      <c r="P85" s="186">
        <f>IF(D85&gt;0,(VLOOKUP(D85,Families!$A$5:$I$205,7,0)),0)</f>
        <v>0</v>
      </c>
      <c r="Q85" s="200">
        <f>IF(D85&gt;0,(VLOOKUP(D85,Families!$A$5:$I$205,8,0)),0)</f>
        <v>0</v>
      </c>
      <c r="R85" s="201">
        <f>IF(D85&gt;0,(VLOOKUP(D85,Families!$A$5:$I$205,9,0)),0)</f>
        <v>0</v>
      </c>
    </row>
    <row r="86" spans="1:18" s="202" customFormat="1" ht="15" customHeight="1" x14ac:dyDescent="0.35">
      <c r="A86" s="178"/>
      <c r="B86" s="263"/>
      <c r="C86" s="263"/>
      <c r="D86" s="187"/>
      <c r="E86" s="179">
        <f>IF(D86&gt;0,(VLOOKUP(D86,Families!$A$5:$I$205,2,0)),0)</f>
        <v>0</v>
      </c>
      <c r="F86" s="181"/>
      <c r="G86" s="188"/>
      <c r="H86" s="181"/>
      <c r="I86" s="182">
        <f>IF(G86=0,0,(H86*(VLOOKUP(G86,'Fee Schedule'!$C$2:$D$35,2,FALSE))))</f>
        <v>0</v>
      </c>
      <c r="J86" s="183" t="b">
        <f>IF(D86&gt;0,(IF(G86='Fee Schedule'!$C$2,'Fee Schedule'!$G$2,(IF(G86='Fee Schedule'!$C$3,'Fee Schedule'!$G$2,(IF(G86='Fee Schedule'!$C$4,'Fee Schedule'!$G$2,(IF(G86='Fee Schedule'!$C$5,'Fee Schedule'!$G$2,(IF(G86='Fee Schedule'!$C$6,'Fee Schedule'!$G$2,(IF(G86='Fee Schedule'!$C$10,'Fee Schedule'!$G$2,(IF(G86='Fee Schedule'!$C$22,'Fee Schedule'!$G$2,(VLOOKUP(D86,Families!$A$5:$I$205,4,0)))))))))))))))))</f>
        <v>0</v>
      </c>
      <c r="K86" s="210" t="b">
        <f>IF(D86&gt;0,(VLOOKUP(D86,Families!$A$5:$I$205,5,0)))</f>
        <v>0</v>
      </c>
      <c r="L86" s="260"/>
      <c r="M86" s="241"/>
      <c r="N86" s="241"/>
      <c r="O86" s="185">
        <f>IF(D86&gt;0,(VLOOKUP(D86,Families!$A$5:$I$205,3,0)),0)</f>
        <v>0</v>
      </c>
      <c r="P86" s="186">
        <f>IF(D86&gt;0,(VLOOKUP(D86,Families!$A$5:$I$205,7,0)),0)</f>
        <v>0</v>
      </c>
      <c r="Q86" s="200">
        <f>IF(D86&gt;0,(VLOOKUP(D86,Families!$A$5:$I$205,8,0)),0)</f>
        <v>0</v>
      </c>
      <c r="R86" s="201">
        <f>IF(D86&gt;0,(VLOOKUP(D86,Families!$A$5:$I$205,9,0)),0)</f>
        <v>0</v>
      </c>
    </row>
    <row r="87" spans="1:18" s="202" customFormat="1" ht="15" customHeight="1" x14ac:dyDescent="0.35">
      <c r="A87" s="178"/>
      <c r="B87" s="263"/>
      <c r="C87" s="263"/>
      <c r="D87" s="187"/>
      <c r="E87" s="179">
        <f>IF(D87&gt;0,(VLOOKUP(D87,Families!$A$5:$I$205,2,0)),0)</f>
        <v>0</v>
      </c>
      <c r="F87" s="181"/>
      <c r="G87" s="188"/>
      <c r="H87" s="181"/>
      <c r="I87" s="182">
        <f>IF(G87=0,0,(H87*(VLOOKUP(G87,'Fee Schedule'!$C$2:$D$35,2,FALSE))))</f>
        <v>0</v>
      </c>
      <c r="J87" s="183" t="b">
        <f>IF(D87&gt;0,(IF(G87='Fee Schedule'!$C$2,'Fee Schedule'!$G$2,(IF(G87='Fee Schedule'!$C$3,'Fee Schedule'!$G$2,(IF(G87='Fee Schedule'!$C$4,'Fee Schedule'!$G$2,(IF(G87='Fee Schedule'!$C$5,'Fee Schedule'!$G$2,(IF(G87='Fee Schedule'!$C$6,'Fee Schedule'!$G$2,(IF(G87='Fee Schedule'!$C$10,'Fee Schedule'!$G$2,(IF(G87='Fee Schedule'!$C$22,'Fee Schedule'!$G$2,(VLOOKUP(D87,Families!$A$5:$I$205,4,0)))))))))))))))))</f>
        <v>0</v>
      </c>
      <c r="K87" s="210" t="b">
        <f>IF(D87&gt;0,(VLOOKUP(D87,Families!$A$5:$I$205,5,0)))</f>
        <v>0</v>
      </c>
      <c r="L87" s="260"/>
      <c r="M87" s="241"/>
      <c r="N87" s="241"/>
      <c r="O87" s="185">
        <f>IF(D87&gt;0,(VLOOKUP(D87,Families!$A$5:$I$205,3,0)),0)</f>
        <v>0</v>
      </c>
      <c r="P87" s="186">
        <f>IF(D87&gt;0,(VLOOKUP(D87,Families!$A$5:$I$205,7,0)),0)</f>
        <v>0</v>
      </c>
      <c r="Q87" s="200">
        <f>IF(D87&gt;0,(VLOOKUP(D87,Families!$A$5:$I$205,8,0)),0)</f>
        <v>0</v>
      </c>
      <c r="R87" s="201">
        <f>IF(D87&gt;0,(VLOOKUP(D87,Families!$A$5:$I$205,9,0)),0)</f>
        <v>0</v>
      </c>
    </row>
    <row r="88" spans="1:18" s="202" customFormat="1" ht="15" customHeight="1" x14ac:dyDescent="0.35">
      <c r="A88" s="178"/>
      <c r="B88" s="263"/>
      <c r="C88" s="263"/>
      <c r="D88" s="187"/>
      <c r="E88" s="179">
        <f>IF(D88&gt;0,(VLOOKUP(D88,Families!$A$5:$I$205,2,0)),0)</f>
        <v>0</v>
      </c>
      <c r="F88" s="181"/>
      <c r="G88" s="188"/>
      <c r="H88" s="181"/>
      <c r="I88" s="182">
        <f>IF(G88=0,0,(H88*(VLOOKUP(G88,'Fee Schedule'!$C$2:$D$35,2,FALSE))))</f>
        <v>0</v>
      </c>
      <c r="J88" s="183" t="b">
        <f>IF(D88&gt;0,(IF(G88='Fee Schedule'!$C$2,'Fee Schedule'!$G$2,(IF(G88='Fee Schedule'!$C$3,'Fee Schedule'!$G$2,(IF(G88='Fee Schedule'!$C$4,'Fee Schedule'!$G$2,(IF(G88='Fee Schedule'!$C$5,'Fee Schedule'!$G$2,(IF(G88='Fee Schedule'!$C$6,'Fee Schedule'!$G$2,(IF(G88='Fee Schedule'!$C$10,'Fee Schedule'!$G$2,(IF(G88='Fee Schedule'!$C$22,'Fee Schedule'!$G$2,(VLOOKUP(D88,Families!$A$5:$I$205,4,0)))))))))))))))))</f>
        <v>0</v>
      </c>
      <c r="K88" s="210" t="b">
        <f>IF(D88&gt;0,(VLOOKUP(D88,Families!$A$5:$I$205,5,0)))</f>
        <v>0</v>
      </c>
      <c r="L88" s="260"/>
      <c r="M88" s="241"/>
      <c r="N88" s="241"/>
      <c r="O88" s="185">
        <f>IF(D88&gt;0,(VLOOKUP(D88,Families!$A$5:$I$205,3,0)),0)</f>
        <v>0</v>
      </c>
      <c r="P88" s="186">
        <f>IF(D88&gt;0,(VLOOKUP(D88,Families!$A$5:$I$205,7,0)),0)</f>
        <v>0</v>
      </c>
      <c r="Q88" s="200">
        <f>IF(D88&gt;0,(VLOOKUP(D88,Families!$A$5:$I$205,8,0)),0)</f>
        <v>0</v>
      </c>
      <c r="R88" s="201">
        <f>IF(D88&gt;0,(VLOOKUP(D88,Families!$A$5:$I$205,9,0)),0)</f>
        <v>0</v>
      </c>
    </row>
    <row r="89" spans="1:18" s="202" customFormat="1" ht="15" customHeight="1" x14ac:dyDescent="0.35">
      <c r="A89" s="178"/>
      <c r="B89" s="263"/>
      <c r="C89" s="263"/>
      <c r="D89" s="187"/>
      <c r="E89" s="179">
        <f>IF(D89&gt;0,(VLOOKUP(D89,Families!$A$5:$I$205,2,0)),0)</f>
        <v>0</v>
      </c>
      <c r="F89" s="181"/>
      <c r="G89" s="188"/>
      <c r="H89" s="181"/>
      <c r="I89" s="182">
        <f>IF(G89=0,0,(H89*(VLOOKUP(G89,'Fee Schedule'!$C$2:$D$35,2,FALSE))))</f>
        <v>0</v>
      </c>
      <c r="J89" s="183" t="b">
        <f>IF(D89&gt;0,(IF(G89='Fee Schedule'!$C$2,'Fee Schedule'!$G$2,(IF(G89='Fee Schedule'!$C$3,'Fee Schedule'!$G$2,(IF(G89='Fee Schedule'!$C$4,'Fee Schedule'!$G$2,(IF(G89='Fee Schedule'!$C$5,'Fee Schedule'!$G$2,(IF(G89='Fee Schedule'!$C$6,'Fee Schedule'!$G$2,(IF(G89='Fee Schedule'!$C$10,'Fee Schedule'!$G$2,(IF(G89='Fee Schedule'!$C$22,'Fee Schedule'!$G$2,(VLOOKUP(D89,Families!$A$5:$I$205,4,0)))))))))))))))))</f>
        <v>0</v>
      </c>
      <c r="K89" s="210" t="b">
        <f>IF(D89&gt;0,(VLOOKUP(D89,Families!$A$5:$I$205,5,0)))</f>
        <v>0</v>
      </c>
      <c r="L89" s="260"/>
      <c r="M89" s="241"/>
      <c r="N89" s="241"/>
      <c r="O89" s="185">
        <f>IF(D89&gt;0,(VLOOKUP(D89,Families!$A$5:$I$205,3,0)),0)</f>
        <v>0</v>
      </c>
      <c r="P89" s="186">
        <f>IF(D89&gt;0,(VLOOKUP(D89,Families!$A$5:$I$205,7,0)),0)</f>
        <v>0</v>
      </c>
      <c r="Q89" s="200">
        <f>IF(D89&gt;0,(VLOOKUP(D89,Families!$A$5:$I$205,8,0)),0)</f>
        <v>0</v>
      </c>
      <c r="R89" s="201">
        <f>IF(D89&gt;0,(VLOOKUP(D89,Families!$A$5:$I$205,9,0)),0)</f>
        <v>0</v>
      </c>
    </row>
    <row r="90" spans="1:18" s="202" customFormat="1" ht="15" customHeight="1" x14ac:dyDescent="0.35">
      <c r="A90" s="178"/>
      <c r="B90" s="263"/>
      <c r="C90" s="263"/>
      <c r="D90" s="187"/>
      <c r="E90" s="179">
        <f>IF(D90&gt;0,(VLOOKUP(D90,Families!$A$5:$I$205,2,0)),0)</f>
        <v>0</v>
      </c>
      <c r="F90" s="181"/>
      <c r="G90" s="188"/>
      <c r="H90" s="181"/>
      <c r="I90" s="182">
        <f>IF(G90=0,0,(H90*(VLOOKUP(G90,'Fee Schedule'!$C$2:$D$35,2,FALSE))))</f>
        <v>0</v>
      </c>
      <c r="J90" s="183" t="b">
        <f>IF(D90&gt;0,(IF(G90='Fee Schedule'!$C$2,'Fee Schedule'!$G$2,(IF(G90='Fee Schedule'!$C$3,'Fee Schedule'!$G$2,(IF(G90='Fee Schedule'!$C$4,'Fee Schedule'!$G$2,(IF(G90='Fee Schedule'!$C$5,'Fee Schedule'!$G$2,(IF(G90='Fee Schedule'!$C$6,'Fee Schedule'!$G$2,(IF(G90='Fee Schedule'!$C$10,'Fee Schedule'!$G$2,(IF(G90='Fee Schedule'!$C$22,'Fee Schedule'!$G$2,(VLOOKUP(D90,Families!$A$5:$I$205,4,0)))))))))))))))))</f>
        <v>0</v>
      </c>
      <c r="K90" s="210" t="b">
        <f>IF(D90&gt;0,(VLOOKUP(D90,Families!$A$5:$I$205,5,0)))</f>
        <v>0</v>
      </c>
      <c r="L90" s="260"/>
      <c r="M90" s="241"/>
      <c r="N90" s="241"/>
      <c r="O90" s="185">
        <f>IF(D90&gt;0,(VLOOKUP(D90,Families!$A$5:$I$205,3,0)),0)</f>
        <v>0</v>
      </c>
      <c r="P90" s="186">
        <f>IF(D90&gt;0,(VLOOKUP(D90,Families!$A$5:$I$205,7,0)),0)</f>
        <v>0</v>
      </c>
      <c r="Q90" s="200">
        <f>IF(D90&gt;0,(VLOOKUP(D90,Families!$A$5:$I$205,8,0)),0)</f>
        <v>0</v>
      </c>
      <c r="R90" s="201">
        <f>IF(D90&gt;0,(VLOOKUP(D90,Families!$A$5:$I$205,9,0)),0)</f>
        <v>0</v>
      </c>
    </row>
    <row r="91" spans="1:18" s="202" customFormat="1" ht="15" customHeight="1" x14ac:dyDescent="0.35">
      <c r="A91" s="178"/>
      <c r="B91" s="263"/>
      <c r="C91" s="263"/>
      <c r="D91" s="187"/>
      <c r="E91" s="179">
        <f>IF(D91&gt;0,(VLOOKUP(D91,Families!$A$5:$I$205,2,0)),0)</f>
        <v>0</v>
      </c>
      <c r="F91" s="181"/>
      <c r="G91" s="188"/>
      <c r="H91" s="181"/>
      <c r="I91" s="182">
        <f>IF(G91=0,0,(H91*(VLOOKUP(G91,'Fee Schedule'!$C$2:$D$35,2,FALSE))))</f>
        <v>0</v>
      </c>
      <c r="J91" s="183" t="b">
        <f>IF(D91&gt;0,(IF(G91='Fee Schedule'!$C$2,'Fee Schedule'!$G$2,(IF(G91='Fee Schedule'!$C$3,'Fee Schedule'!$G$2,(IF(G91='Fee Schedule'!$C$4,'Fee Schedule'!$G$2,(IF(G91='Fee Schedule'!$C$5,'Fee Schedule'!$G$2,(IF(G91='Fee Schedule'!$C$6,'Fee Schedule'!$G$2,(IF(G91='Fee Schedule'!$C$10,'Fee Schedule'!$G$2,(IF(G91='Fee Schedule'!$C$22,'Fee Schedule'!$G$2,(VLOOKUP(D91,Families!$A$5:$I$205,4,0)))))))))))))))))</f>
        <v>0</v>
      </c>
      <c r="K91" s="210" t="b">
        <f>IF(D91&gt;0,(VLOOKUP(D91,Families!$A$5:$I$205,5,0)))</f>
        <v>0</v>
      </c>
      <c r="L91" s="260"/>
      <c r="M91" s="241"/>
      <c r="N91" s="241"/>
      <c r="O91" s="185">
        <f>IF(D91&gt;0,(VLOOKUP(D91,Families!$A$5:$I$205,3,0)),0)</f>
        <v>0</v>
      </c>
      <c r="P91" s="186">
        <f>IF(D91&gt;0,(VLOOKUP(D91,Families!$A$5:$I$205,7,0)),0)</f>
        <v>0</v>
      </c>
      <c r="Q91" s="200">
        <f>IF(D91&gt;0,(VLOOKUP(D91,Families!$A$5:$I$205,8,0)),0)</f>
        <v>0</v>
      </c>
      <c r="R91" s="201">
        <f>IF(D91&gt;0,(VLOOKUP(D91,Families!$A$5:$I$205,9,0)),0)</f>
        <v>0</v>
      </c>
    </row>
    <row r="92" spans="1:18" s="202" customFormat="1" ht="15" customHeight="1" x14ac:dyDescent="0.35">
      <c r="A92" s="178"/>
      <c r="B92" s="263"/>
      <c r="C92" s="263"/>
      <c r="D92" s="187"/>
      <c r="E92" s="179">
        <f>IF(D92&gt;0,(VLOOKUP(D92,Families!$A$5:$I$205,2,0)),0)</f>
        <v>0</v>
      </c>
      <c r="F92" s="181"/>
      <c r="G92" s="188"/>
      <c r="H92" s="181"/>
      <c r="I92" s="182">
        <f>IF(G92=0,0,(H92*(VLOOKUP(G92,'Fee Schedule'!$C$2:$D$35,2,FALSE))))</f>
        <v>0</v>
      </c>
      <c r="J92" s="183" t="b">
        <f>IF(D92&gt;0,(IF(G92='Fee Schedule'!$C$2,'Fee Schedule'!$G$2,(IF(G92='Fee Schedule'!$C$3,'Fee Schedule'!$G$2,(IF(G92='Fee Schedule'!$C$4,'Fee Schedule'!$G$2,(IF(G92='Fee Schedule'!$C$5,'Fee Schedule'!$G$2,(IF(G92='Fee Schedule'!$C$6,'Fee Schedule'!$G$2,(IF(G92='Fee Schedule'!$C$10,'Fee Schedule'!$G$2,(IF(G92='Fee Schedule'!$C$22,'Fee Schedule'!$G$2,(VLOOKUP(D92,Families!$A$5:$I$205,4,0)))))))))))))))))</f>
        <v>0</v>
      </c>
      <c r="K92" s="210" t="b">
        <f>IF(D92&gt;0,(VLOOKUP(D92,Families!$A$5:$I$205,5,0)))</f>
        <v>0</v>
      </c>
      <c r="L92" s="260"/>
      <c r="M92" s="241"/>
      <c r="N92" s="241"/>
      <c r="O92" s="185">
        <f>IF(D92&gt;0,(VLOOKUP(D92,Families!$A$5:$I$205,3,0)),0)</f>
        <v>0</v>
      </c>
      <c r="P92" s="186">
        <f>IF(D92&gt;0,(VLOOKUP(D92,Families!$A$5:$I$205,7,0)),0)</f>
        <v>0</v>
      </c>
      <c r="Q92" s="200">
        <f>IF(D92&gt;0,(VLOOKUP(D92,Families!$A$5:$I$205,8,0)),0)</f>
        <v>0</v>
      </c>
      <c r="R92" s="201">
        <f>IF(D92&gt;0,(VLOOKUP(D92,Families!$A$5:$I$205,9,0)),0)</f>
        <v>0</v>
      </c>
    </row>
    <row r="93" spans="1:18" s="202" customFormat="1" ht="15" customHeight="1" x14ac:dyDescent="0.35">
      <c r="A93" s="178"/>
      <c r="B93" s="263"/>
      <c r="C93" s="263"/>
      <c r="D93" s="187"/>
      <c r="E93" s="179">
        <f>IF(D93&gt;0,(VLOOKUP(D93,Families!$A$5:$I$205,2,0)),0)</f>
        <v>0</v>
      </c>
      <c r="F93" s="181"/>
      <c r="G93" s="188"/>
      <c r="H93" s="181"/>
      <c r="I93" s="182">
        <f>IF(G93=0,0,(H93*(VLOOKUP(G93,'Fee Schedule'!$C$2:$D$35,2,FALSE))))</f>
        <v>0</v>
      </c>
      <c r="J93" s="183" t="b">
        <f>IF(D93&gt;0,(IF(G93='Fee Schedule'!$C$2,'Fee Schedule'!$G$2,(IF(G93='Fee Schedule'!$C$3,'Fee Schedule'!$G$2,(IF(G93='Fee Schedule'!$C$4,'Fee Schedule'!$G$2,(IF(G93='Fee Schedule'!$C$5,'Fee Schedule'!$G$2,(IF(G93='Fee Schedule'!$C$6,'Fee Schedule'!$G$2,(IF(G93='Fee Schedule'!$C$10,'Fee Schedule'!$G$2,(IF(G93='Fee Schedule'!$C$22,'Fee Schedule'!$G$2,(VLOOKUP(D93,Families!$A$5:$I$205,4,0)))))))))))))))))</f>
        <v>0</v>
      </c>
      <c r="K93" s="210" t="b">
        <f>IF(D93&gt;0,(VLOOKUP(D93,Families!$A$5:$I$205,5,0)))</f>
        <v>0</v>
      </c>
      <c r="L93" s="260"/>
      <c r="M93" s="241"/>
      <c r="N93" s="241"/>
      <c r="O93" s="185">
        <f>IF(D93&gt;0,(VLOOKUP(D93,Families!$A$5:$I$205,3,0)),0)</f>
        <v>0</v>
      </c>
      <c r="P93" s="186">
        <f>IF(D93&gt;0,(VLOOKUP(D93,Families!$A$5:$I$205,7,0)),0)</f>
        <v>0</v>
      </c>
      <c r="Q93" s="200">
        <f>IF(D93&gt;0,(VLOOKUP(D93,Families!$A$5:$I$205,8,0)),0)</f>
        <v>0</v>
      </c>
      <c r="R93" s="201">
        <f>IF(D93&gt;0,(VLOOKUP(D93,Families!$A$5:$I$205,9,0)),0)</f>
        <v>0</v>
      </c>
    </row>
    <row r="94" spans="1:18" s="202" customFormat="1" ht="15" customHeight="1" x14ac:dyDescent="0.35">
      <c r="A94" s="178"/>
      <c r="B94" s="263"/>
      <c r="C94" s="263"/>
      <c r="D94" s="187"/>
      <c r="E94" s="179">
        <f>IF(D94&gt;0,(VLOOKUP(D94,Families!$A$5:$I$205,2,0)),0)</f>
        <v>0</v>
      </c>
      <c r="F94" s="181"/>
      <c r="G94" s="188"/>
      <c r="H94" s="181"/>
      <c r="I94" s="182">
        <f>IF(G94=0,0,(H94*(VLOOKUP(G94,'Fee Schedule'!$C$2:$D$35,2,FALSE))))</f>
        <v>0</v>
      </c>
      <c r="J94" s="183" t="b">
        <f>IF(D94&gt;0,(IF(G94='Fee Schedule'!$C$2,'Fee Schedule'!$G$2,(IF(G94='Fee Schedule'!$C$3,'Fee Schedule'!$G$2,(IF(G94='Fee Schedule'!$C$4,'Fee Schedule'!$G$2,(IF(G94='Fee Schedule'!$C$5,'Fee Schedule'!$G$2,(IF(G94='Fee Schedule'!$C$6,'Fee Schedule'!$G$2,(IF(G94='Fee Schedule'!$C$10,'Fee Schedule'!$G$2,(IF(G94='Fee Schedule'!$C$22,'Fee Schedule'!$G$2,(VLOOKUP(D94,Families!$A$5:$I$205,4,0)))))))))))))))))</f>
        <v>0</v>
      </c>
      <c r="K94" s="210" t="b">
        <f>IF(D94&gt;0,(VLOOKUP(D94,Families!$A$5:$I$205,5,0)))</f>
        <v>0</v>
      </c>
      <c r="L94" s="260"/>
      <c r="M94" s="241"/>
      <c r="N94" s="241"/>
      <c r="O94" s="185">
        <f>IF(D94&gt;0,(VLOOKUP(D94,Families!$A$5:$I$205,3,0)),0)</f>
        <v>0</v>
      </c>
      <c r="P94" s="186">
        <f>IF(D94&gt;0,(VLOOKUP(D94,Families!$A$5:$I$205,7,0)),0)</f>
        <v>0</v>
      </c>
      <c r="Q94" s="200">
        <f>IF(D94&gt;0,(VLOOKUP(D94,Families!$A$5:$I$205,8,0)),0)</f>
        <v>0</v>
      </c>
      <c r="R94" s="201">
        <f>IF(D94&gt;0,(VLOOKUP(D94,Families!$A$5:$I$205,9,0)),0)</f>
        <v>0</v>
      </c>
    </row>
    <row r="95" spans="1:18" s="202" customFormat="1" ht="15" customHeight="1" x14ac:dyDescent="0.35">
      <c r="A95" s="178"/>
      <c r="B95" s="263"/>
      <c r="C95" s="263"/>
      <c r="D95" s="187"/>
      <c r="E95" s="179">
        <f>IF(D95&gt;0,(VLOOKUP(D95,Families!$A$5:$I$205,2,0)),0)</f>
        <v>0</v>
      </c>
      <c r="F95" s="181"/>
      <c r="G95" s="188"/>
      <c r="H95" s="181"/>
      <c r="I95" s="182">
        <f>IF(G95=0,0,(H95*(VLOOKUP(G95,'Fee Schedule'!$C$2:$D$35,2,FALSE))))</f>
        <v>0</v>
      </c>
      <c r="J95" s="183" t="b">
        <f>IF(D95&gt;0,(IF(G95='Fee Schedule'!$C$2,'Fee Schedule'!$G$2,(IF(G95='Fee Schedule'!$C$3,'Fee Schedule'!$G$2,(IF(G95='Fee Schedule'!$C$4,'Fee Schedule'!$G$2,(IF(G95='Fee Schedule'!$C$5,'Fee Schedule'!$G$2,(IF(G95='Fee Schedule'!$C$6,'Fee Schedule'!$G$2,(IF(G95='Fee Schedule'!$C$10,'Fee Schedule'!$G$2,(IF(G95='Fee Schedule'!$C$22,'Fee Schedule'!$G$2,(VLOOKUP(D95,Families!$A$5:$I$205,4,0)))))))))))))))))</f>
        <v>0</v>
      </c>
      <c r="K95" s="210" t="b">
        <f>IF(D95&gt;0,(VLOOKUP(D95,Families!$A$5:$I$205,5,0)))</f>
        <v>0</v>
      </c>
      <c r="L95" s="260"/>
      <c r="M95" s="241"/>
      <c r="N95" s="241"/>
      <c r="O95" s="185">
        <f>IF(D95&gt;0,(VLOOKUP(D95,Families!$A$5:$I$205,3,0)),0)</f>
        <v>0</v>
      </c>
      <c r="P95" s="186">
        <f>IF(D95&gt;0,(VLOOKUP(D95,Families!$A$5:$I$205,7,0)),0)</f>
        <v>0</v>
      </c>
      <c r="Q95" s="200">
        <f>IF(D95&gt;0,(VLOOKUP(D95,Families!$A$5:$I$205,8,0)),0)</f>
        <v>0</v>
      </c>
      <c r="R95" s="201">
        <f>IF(D95&gt;0,(VLOOKUP(D95,Families!$A$5:$I$205,9,0)),0)</f>
        <v>0</v>
      </c>
    </row>
    <row r="96" spans="1:18" s="202" customFormat="1" ht="15" customHeight="1" x14ac:dyDescent="0.35">
      <c r="A96" s="178"/>
      <c r="B96" s="263"/>
      <c r="C96" s="263"/>
      <c r="D96" s="187"/>
      <c r="E96" s="179">
        <f>IF(D96&gt;0,(VLOOKUP(D96,Families!$A$5:$I$205,2,0)),0)</f>
        <v>0</v>
      </c>
      <c r="F96" s="181"/>
      <c r="G96" s="188"/>
      <c r="H96" s="181"/>
      <c r="I96" s="182">
        <f>IF(G96=0,0,(H96*(VLOOKUP(G96,'Fee Schedule'!$C$2:$D$35,2,FALSE))))</f>
        <v>0</v>
      </c>
      <c r="J96" s="183" t="b">
        <f>IF(D96&gt;0,(IF(G96='Fee Schedule'!$C$2,'Fee Schedule'!$G$2,(IF(G96='Fee Schedule'!$C$3,'Fee Schedule'!$G$2,(IF(G96='Fee Schedule'!$C$4,'Fee Schedule'!$G$2,(IF(G96='Fee Schedule'!$C$5,'Fee Schedule'!$G$2,(IF(G96='Fee Schedule'!$C$6,'Fee Schedule'!$G$2,(IF(G96='Fee Schedule'!$C$10,'Fee Schedule'!$G$2,(IF(G96='Fee Schedule'!$C$22,'Fee Schedule'!$G$2,(VLOOKUP(D96,Families!$A$5:$I$205,4,0)))))))))))))))))</f>
        <v>0</v>
      </c>
      <c r="K96" s="210" t="b">
        <f>IF(D96&gt;0,(VLOOKUP(D96,Families!$A$5:$I$205,5,0)))</f>
        <v>0</v>
      </c>
      <c r="L96" s="260"/>
      <c r="M96" s="241"/>
      <c r="N96" s="241"/>
      <c r="O96" s="185">
        <f>IF(D96&gt;0,(VLOOKUP(D96,Families!$A$5:$I$205,3,0)),0)</f>
        <v>0</v>
      </c>
      <c r="P96" s="186">
        <f>IF(D96&gt;0,(VLOOKUP(D96,Families!$A$5:$I$205,7,0)),0)</f>
        <v>0</v>
      </c>
      <c r="Q96" s="200">
        <f>IF(D96&gt;0,(VLOOKUP(D96,Families!$A$5:$I$205,8,0)),0)</f>
        <v>0</v>
      </c>
      <c r="R96" s="201">
        <f>IF(D96&gt;0,(VLOOKUP(D96,Families!$A$5:$I$205,9,0)),0)</f>
        <v>0</v>
      </c>
    </row>
    <row r="97" spans="1:18" s="202" customFormat="1" ht="15" customHeight="1" x14ac:dyDescent="0.35">
      <c r="A97" s="178"/>
      <c r="B97" s="263"/>
      <c r="C97" s="263"/>
      <c r="D97" s="187"/>
      <c r="E97" s="179">
        <f>IF(D97&gt;0,(VLOOKUP(D97,Families!$A$5:$I$205,2,0)),0)</f>
        <v>0</v>
      </c>
      <c r="F97" s="181"/>
      <c r="G97" s="188"/>
      <c r="H97" s="181"/>
      <c r="I97" s="182">
        <f>IF(G97=0,0,(H97*(VLOOKUP(G97,'Fee Schedule'!$C$2:$D$35,2,FALSE))))</f>
        <v>0</v>
      </c>
      <c r="J97" s="183" t="b">
        <f>IF(D97&gt;0,(IF(G97='Fee Schedule'!$C$2,'Fee Schedule'!$G$2,(IF(G97='Fee Schedule'!$C$3,'Fee Schedule'!$G$2,(IF(G97='Fee Schedule'!$C$4,'Fee Schedule'!$G$2,(IF(G97='Fee Schedule'!$C$5,'Fee Schedule'!$G$2,(IF(G97='Fee Schedule'!$C$6,'Fee Schedule'!$G$2,(IF(G97='Fee Schedule'!$C$10,'Fee Schedule'!$G$2,(IF(G97='Fee Schedule'!$C$22,'Fee Schedule'!$G$2,(VLOOKUP(D97,Families!$A$5:$I$205,4,0)))))))))))))))))</f>
        <v>0</v>
      </c>
      <c r="K97" s="210" t="b">
        <f>IF(D97&gt;0,(VLOOKUP(D97,Families!$A$5:$I$205,5,0)))</f>
        <v>0</v>
      </c>
      <c r="L97" s="260"/>
      <c r="M97" s="241"/>
      <c r="N97" s="241"/>
      <c r="O97" s="185">
        <f>IF(D97&gt;0,(VLOOKUP(D97,Families!$A$5:$I$205,3,0)),0)</f>
        <v>0</v>
      </c>
      <c r="P97" s="186">
        <f>IF(D97&gt;0,(VLOOKUP(D97,Families!$A$5:$I$205,7,0)),0)</f>
        <v>0</v>
      </c>
      <c r="Q97" s="200">
        <f>IF(D97&gt;0,(VLOOKUP(D97,Families!$A$5:$I$205,8,0)),0)</f>
        <v>0</v>
      </c>
      <c r="R97" s="201">
        <f>IF(D97&gt;0,(VLOOKUP(D97,Families!$A$5:$I$205,9,0)),0)</f>
        <v>0</v>
      </c>
    </row>
    <row r="98" spans="1:18" s="202" customFormat="1" ht="15" customHeight="1" x14ac:dyDescent="0.35">
      <c r="A98" s="178"/>
      <c r="B98" s="263"/>
      <c r="C98" s="263"/>
      <c r="D98" s="187"/>
      <c r="E98" s="179">
        <f>IF(D98&gt;0,(VLOOKUP(D98,Families!$A$5:$I$205,2,0)),0)</f>
        <v>0</v>
      </c>
      <c r="F98" s="181"/>
      <c r="G98" s="188"/>
      <c r="H98" s="181"/>
      <c r="I98" s="182">
        <f>IF(G98=0,0,(H98*(VLOOKUP(G98,'Fee Schedule'!$C$2:$D$35,2,FALSE))))</f>
        <v>0</v>
      </c>
      <c r="J98" s="183" t="b">
        <f>IF(D98&gt;0,(IF(G98='Fee Schedule'!$C$2,'Fee Schedule'!$G$2,(IF(G98='Fee Schedule'!$C$3,'Fee Schedule'!$G$2,(IF(G98='Fee Schedule'!$C$4,'Fee Schedule'!$G$2,(IF(G98='Fee Schedule'!$C$5,'Fee Schedule'!$G$2,(IF(G98='Fee Schedule'!$C$6,'Fee Schedule'!$G$2,(IF(G98='Fee Schedule'!$C$10,'Fee Schedule'!$G$2,(IF(G98='Fee Schedule'!$C$22,'Fee Schedule'!$G$2,(VLOOKUP(D98,Families!$A$5:$I$205,4,0)))))))))))))))))</f>
        <v>0</v>
      </c>
      <c r="K98" s="210" t="b">
        <f>IF(D98&gt;0,(VLOOKUP(D98,Families!$A$5:$I$205,5,0)))</f>
        <v>0</v>
      </c>
      <c r="L98" s="260"/>
      <c r="M98" s="241"/>
      <c r="N98" s="241"/>
      <c r="O98" s="185">
        <f>IF(D98&gt;0,(VLOOKUP(D98,Families!$A$5:$I$205,3,0)),0)</f>
        <v>0</v>
      </c>
      <c r="P98" s="186">
        <f>IF(D98&gt;0,(VLOOKUP(D98,Families!$A$5:$I$205,7,0)),0)</f>
        <v>0</v>
      </c>
      <c r="Q98" s="200">
        <f>IF(D98&gt;0,(VLOOKUP(D98,Families!$A$5:$I$205,8,0)),0)</f>
        <v>0</v>
      </c>
      <c r="R98" s="201">
        <f>IF(D98&gt;0,(VLOOKUP(D98,Families!$A$5:$I$205,9,0)),0)</f>
        <v>0</v>
      </c>
    </row>
    <row r="99" spans="1:18" s="202" customFormat="1" ht="15" customHeight="1" x14ac:dyDescent="0.35">
      <c r="A99" s="178"/>
      <c r="B99" s="263"/>
      <c r="C99" s="263"/>
      <c r="D99" s="187"/>
      <c r="E99" s="179">
        <f>IF(D99&gt;0,(VLOOKUP(D99,Families!$A$5:$I$205,2,0)),0)</f>
        <v>0</v>
      </c>
      <c r="F99" s="181"/>
      <c r="G99" s="188"/>
      <c r="H99" s="181"/>
      <c r="I99" s="182">
        <f>IF(G99=0,0,(H99*(VLOOKUP(G99,'Fee Schedule'!$C$2:$D$35,2,FALSE))))</f>
        <v>0</v>
      </c>
      <c r="J99" s="183" t="b">
        <f>IF(D99&gt;0,(IF(G99='Fee Schedule'!$C$2,'Fee Schedule'!$G$2,(IF(G99='Fee Schedule'!$C$3,'Fee Schedule'!$G$2,(IF(G99='Fee Schedule'!$C$4,'Fee Schedule'!$G$2,(IF(G99='Fee Schedule'!$C$5,'Fee Schedule'!$G$2,(IF(G99='Fee Schedule'!$C$6,'Fee Schedule'!$G$2,(IF(G99='Fee Schedule'!$C$10,'Fee Schedule'!$G$2,(IF(G99='Fee Schedule'!$C$22,'Fee Schedule'!$G$2,(VLOOKUP(D99,Families!$A$5:$I$205,4,0)))))))))))))))))</f>
        <v>0</v>
      </c>
      <c r="K99" s="210" t="b">
        <f>IF(D99&gt;0,(VLOOKUP(D99,Families!$A$5:$I$205,5,0)))</f>
        <v>0</v>
      </c>
      <c r="L99" s="260"/>
      <c r="M99" s="241"/>
      <c r="N99" s="241"/>
      <c r="O99" s="185">
        <f>IF(D99&gt;0,(VLOOKUP(D99,Families!$A$5:$I$205,3,0)),0)</f>
        <v>0</v>
      </c>
      <c r="P99" s="186">
        <f>IF(D99&gt;0,(VLOOKUP(D99,Families!$A$5:$I$205,7,0)),0)</f>
        <v>0</v>
      </c>
      <c r="Q99" s="200">
        <f>IF(D99&gt;0,(VLOOKUP(D99,Families!$A$5:$I$205,8,0)),0)</f>
        <v>0</v>
      </c>
      <c r="R99" s="201">
        <f>IF(D99&gt;0,(VLOOKUP(D99,Families!$A$5:$I$205,9,0)),0)</f>
        <v>0</v>
      </c>
    </row>
    <row r="100" spans="1:18" s="202" customFormat="1" ht="15" customHeight="1" x14ac:dyDescent="0.35">
      <c r="A100" s="178"/>
      <c r="B100" s="263"/>
      <c r="C100" s="263"/>
      <c r="D100" s="187"/>
      <c r="E100" s="179">
        <f>IF(D100&gt;0,(VLOOKUP(D100,Families!$A$5:$I$205,2,0)),0)</f>
        <v>0</v>
      </c>
      <c r="F100" s="181"/>
      <c r="G100" s="188"/>
      <c r="H100" s="181"/>
      <c r="I100" s="182">
        <f>IF(G100=0,0,(H100*(VLOOKUP(G100,'Fee Schedule'!$C$2:$D$35,2,FALSE))))</f>
        <v>0</v>
      </c>
      <c r="J100" s="183" t="b">
        <f>IF(D100&gt;0,(IF(G100='Fee Schedule'!$C$2,'Fee Schedule'!$G$2,(IF(G100='Fee Schedule'!$C$3,'Fee Schedule'!$G$2,(IF(G100='Fee Schedule'!$C$4,'Fee Schedule'!$G$2,(IF(G100='Fee Schedule'!$C$5,'Fee Schedule'!$G$2,(IF(G100='Fee Schedule'!$C$6,'Fee Schedule'!$G$2,(IF(G100='Fee Schedule'!$C$10,'Fee Schedule'!$G$2,(IF(G100='Fee Schedule'!$C$22,'Fee Schedule'!$G$2,(VLOOKUP(D100,Families!$A$5:$I$205,4,0)))))))))))))))))</f>
        <v>0</v>
      </c>
      <c r="K100" s="210" t="b">
        <f>IF(D100&gt;0,(VLOOKUP(D100,Families!$A$5:$I$205,5,0)))</f>
        <v>0</v>
      </c>
      <c r="L100" s="260"/>
      <c r="M100" s="241"/>
      <c r="N100" s="241"/>
      <c r="O100" s="185">
        <f>IF(D100&gt;0,(VLOOKUP(D100,Families!$A$5:$I$205,3,0)),0)</f>
        <v>0</v>
      </c>
      <c r="P100" s="186">
        <f>IF(D100&gt;0,(VLOOKUP(D100,Families!$A$5:$I$205,7,0)),0)</f>
        <v>0</v>
      </c>
      <c r="Q100" s="200">
        <f>IF(D100&gt;0,(VLOOKUP(D100,Families!$A$5:$I$205,8,0)),0)</f>
        <v>0</v>
      </c>
      <c r="R100" s="201">
        <f>IF(D100&gt;0,(VLOOKUP(D100,Families!$A$5:$I$205,9,0)),0)</f>
        <v>0</v>
      </c>
    </row>
    <row r="101" spans="1:18" s="202" customFormat="1" ht="15" customHeight="1" x14ac:dyDescent="0.35">
      <c r="A101" s="178"/>
      <c r="B101" s="263"/>
      <c r="C101" s="263"/>
      <c r="D101" s="187"/>
      <c r="E101" s="179">
        <f>IF(D101&gt;0,(VLOOKUP(D101,Families!$A$5:$I$205,2,0)),0)</f>
        <v>0</v>
      </c>
      <c r="F101" s="181"/>
      <c r="G101" s="188"/>
      <c r="H101" s="181"/>
      <c r="I101" s="182">
        <f>IF(G101=0,0,(H101*(VLOOKUP(G101,'Fee Schedule'!$C$2:$D$35,2,FALSE))))</f>
        <v>0</v>
      </c>
      <c r="J101" s="183" t="b">
        <f>IF(D101&gt;0,(IF(G101='Fee Schedule'!$C$2,'Fee Schedule'!$G$2,(IF(G101='Fee Schedule'!$C$3,'Fee Schedule'!$G$2,(IF(G101='Fee Schedule'!$C$4,'Fee Schedule'!$G$2,(IF(G101='Fee Schedule'!$C$5,'Fee Schedule'!$G$2,(IF(G101='Fee Schedule'!$C$6,'Fee Schedule'!$G$2,(IF(G101='Fee Schedule'!$C$10,'Fee Schedule'!$G$2,(IF(G101='Fee Schedule'!$C$22,'Fee Schedule'!$G$2,(VLOOKUP(D101,Families!$A$5:$I$205,4,0)))))))))))))))))</f>
        <v>0</v>
      </c>
      <c r="K101" s="210" t="b">
        <f>IF(D101&gt;0,(VLOOKUP(D101,Families!$A$5:$I$205,5,0)))</f>
        <v>0</v>
      </c>
      <c r="L101" s="260"/>
      <c r="M101" s="241"/>
      <c r="N101" s="241"/>
      <c r="O101" s="185">
        <f>IF(D101&gt;0,(VLOOKUP(D101,Families!$A$5:$I$205,3,0)),0)</f>
        <v>0</v>
      </c>
      <c r="P101" s="186">
        <f>IF(D101&gt;0,(VLOOKUP(D101,Families!$A$5:$I$205,7,0)),0)</f>
        <v>0</v>
      </c>
      <c r="Q101" s="200">
        <f>IF(D101&gt;0,(VLOOKUP(D101,Families!$A$5:$I$205,8,0)),0)</f>
        <v>0</v>
      </c>
      <c r="R101" s="201">
        <f>IF(D101&gt;0,(VLOOKUP(D101,Families!$A$5:$I$205,9,0)),0)</f>
        <v>0</v>
      </c>
    </row>
    <row r="102" spans="1:18" s="202" customFormat="1" ht="15" customHeight="1" x14ac:dyDescent="0.35">
      <c r="A102" s="178"/>
      <c r="B102" s="263"/>
      <c r="C102" s="263"/>
      <c r="D102" s="187"/>
      <c r="E102" s="179">
        <f>IF(D102&gt;0,(VLOOKUP(D102,Families!$A$5:$I$205,2,0)),0)</f>
        <v>0</v>
      </c>
      <c r="F102" s="181"/>
      <c r="G102" s="188"/>
      <c r="H102" s="181"/>
      <c r="I102" s="182">
        <f>IF(G102=0,0,(H102*(VLOOKUP(G102,'Fee Schedule'!$C$2:$D$35,2,FALSE))))</f>
        <v>0</v>
      </c>
      <c r="J102" s="183" t="b">
        <f>IF(D102&gt;0,(IF(G102='Fee Schedule'!$C$2,'Fee Schedule'!$G$2,(IF(G102='Fee Schedule'!$C$3,'Fee Schedule'!$G$2,(IF(G102='Fee Schedule'!$C$4,'Fee Schedule'!$G$2,(IF(G102='Fee Schedule'!$C$5,'Fee Schedule'!$G$2,(IF(G102='Fee Schedule'!$C$6,'Fee Schedule'!$G$2,(IF(G102='Fee Schedule'!$C$10,'Fee Schedule'!$G$2,(IF(G102='Fee Schedule'!$C$22,'Fee Schedule'!$G$2,(VLOOKUP(D102,Families!$A$5:$I$205,4,0)))))))))))))))))</f>
        <v>0</v>
      </c>
      <c r="K102" s="210" t="b">
        <f>IF(D102&gt;0,(VLOOKUP(D102,Families!$A$5:$I$205,5,0)))</f>
        <v>0</v>
      </c>
      <c r="L102" s="260"/>
      <c r="M102" s="241"/>
      <c r="N102" s="241"/>
      <c r="O102" s="185">
        <f>IF(D102&gt;0,(VLOOKUP(D102,Families!$A$5:$I$205,3,0)),0)</f>
        <v>0</v>
      </c>
      <c r="P102" s="186">
        <f>IF(D102&gt;0,(VLOOKUP(D102,Families!$A$5:$I$205,7,0)),0)</f>
        <v>0</v>
      </c>
      <c r="Q102" s="200">
        <f>IF(D102&gt;0,(VLOOKUP(D102,Families!$A$5:$I$205,8,0)),0)</f>
        <v>0</v>
      </c>
      <c r="R102" s="201">
        <f>IF(D102&gt;0,(VLOOKUP(D102,Families!$A$5:$I$205,9,0)),0)</f>
        <v>0</v>
      </c>
    </row>
    <row r="103" spans="1:18" s="202" customFormat="1" ht="15" customHeight="1" x14ac:dyDescent="0.35">
      <c r="A103" s="178"/>
      <c r="B103" s="263"/>
      <c r="C103" s="263"/>
      <c r="D103" s="187"/>
      <c r="E103" s="179">
        <f>IF(D103&gt;0,(VLOOKUP(D103,Families!$A$5:$I$205,2,0)),0)</f>
        <v>0</v>
      </c>
      <c r="F103" s="181"/>
      <c r="G103" s="188"/>
      <c r="H103" s="181"/>
      <c r="I103" s="182">
        <f>IF(G103=0,0,(H103*(VLOOKUP(G103,'Fee Schedule'!$C$2:$D$35,2,FALSE))))</f>
        <v>0</v>
      </c>
      <c r="J103" s="183" t="b">
        <f>IF(D103&gt;0,(IF(G103='Fee Schedule'!$C$2,'Fee Schedule'!$G$2,(IF(G103='Fee Schedule'!$C$3,'Fee Schedule'!$G$2,(IF(G103='Fee Schedule'!$C$4,'Fee Schedule'!$G$2,(IF(G103='Fee Schedule'!$C$5,'Fee Schedule'!$G$2,(IF(G103='Fee Schedule'!$C$6,'Fee Schedule'!$G$2,(IF(G103='Fee Schedule'!$C$10,'Fee Schedule'!$G$2,(IF(G103='Fee Schedule'!$C$22,'Fee Schedule'!$G$2,(VLOOKUP(D103,Families!$A$5:$I$205,4,0)))))))))))))))))</f>
        <v>0</v>
      </c>
      <c r="K103" s="210" t="b">
        <f>IF(D103&gt;0,(VLOOKUP(D103,Families!$A$5:$I$205,5,0)))</f>
        <v>0</v>
      </c>
      <c r="L103" s="260"/>
      <c r="M103" s="241"/>
      <c r="N103" s="241"/>
      <c r="O103" s="185">
        <f>IF(D103&gt;0,(VLOOKUP(D103,Families!$A$5:$I$205,3,0)),0)</f>
        <v>0</v>
      </c>
      <c r="P103" s="186">
        <f>IF(D103&gt;0,(VLOOKUP(D103,Families!$A$5:$I$205,7,0)),0)</f>
        <v>0</v>
      </c>
      <c r="Q103" s="200">
        <f>IF(D103&gt;0,(VLOOKUP(D103,Families!$A$5:$I$205,8,0)),0)</f>
        <v>0</v>
      </c>
      <c r="R103" s="201">
        <f>IF(D103&gt;0,(VLOOKUP(D103,Families!$A$5:$I$205,9,0)),0)</f>
        <v>0</v>
      </c>
    </row>
    <row r="104" spans="1:18" s="202" customFormat="1" ht="15" customHeight="1" x14ac:dyDescent="0.35">
      <c r="A104" s="178"/>
      <c r="B104" s="263"/>
      <c r="C104" s="263"/>
      <c r="D104" s="187"/>
      <c r="E104" s="179">
        <f>IF(D104&gt;0,(VLOOKUP(D104,Families!$A$5:$I$205,2,0)),0)</f>
        <v>0</v>
      </c>
      <c r="F104" s="181"/>
      <c r="G104" s="188"/>
      <c r="H104" s="181"/>
      <c r="I104" s="182">
        <f>IF(G104=0,0,(H104*(VLOOKUP(G104,'Fee Schedule'!$C$2:$D$35,2,FALSE))))</f>
        <v>0</v>
      </c>
      <c r="J104" s="183" t="b">
        <f>IF(D104&gt;0,(IF(G104='Fee Schedule'!$C$2,'Fee Schedule'!$G$2,(IF(G104='Fee Schedule'!$C$3,'Fee Schedule'!$G$2,(IF(G104='Fee Schedule'!$C$4,'Fee Schedule'!$G$2,(IF(G104='Fee Schedule'!$C$5,'Fee Schedule'!$G$2,(IF(G104='Fee Schedule'!$C$6,'Fee Schedule'!$G$2,(IF(G104='Fee Schedule'!$C$10,'Fee Schedule'!$G$2,(IF(G104='Fee Schedule'!$C$22,'Fee Schedule'!$G$2,(VLOOKUP(D104,Families!$A$5:$I$205,4,0)))))))))))))))))</f>
        <v>0</v>
      </c>
      <c r="K104" s="210" t="b">
        <f>IF(D104&gt;0,(VLOOKUP(D104,Families!$A$5:$I$205,5,0)))</f>
        <v>0</v>
      </c>
      <c r="L104" s="260"/>
      <c r="M104" s="241"/>
      <c r="N104" s="241"/>
      <c r="O104" s="185">
        <f>IF(D104&gt;0,(VLOOKUP(D104,Families!$A$5:$I$205,3,0)),0)</f>
        <v>0</v>
      </c>
      <c r="P104" s="186">
        <f>IF(D104&gt;0,(VLOOKUP(D104,Families!$A$5:$I$205,7,0)),0)</f>
        <v>0</v>
      </c>
      <c r="Q104" s="200">
        <f>IF(D104&gt;0,(VLOOKUP(D104,Families!$A$5:$I$205,8,0)),0)</f>
        <v>0</v>
      </c>
      <c r="R104" s="201">
        <f>IF(D104&gt;0,(VLOOKUP(D104,Families!$A$5:$I$205,9,0)),0)</f>
        <v>0</v>
      </c>
    </row>
    <row r="105" spans="1:18" s="202" customFormat="1" ht="15" customHeight="1" x14ac:dyDescent="0.35">
      <c r="A105" s="178"/>
      <c r="B105" s="263"/>
      <c r="C105" s="263"/>
      <c r="D105" s="187"/>
      <c r="E105" s="179">
        <f>IF(D105&gt;0,(VLOOKUP(D105,Families!$A$5:$I$205,2,0)),0)</f>
        <v>0</v>
      </c>
      <c r="F105" s="181"/>
      <c r="G105" s="188"/>
      <c r="H105" s="181"/>
      <c r="I105" s="182">
        <f>IF(G105=0,0,(H105*(VLOOKUP(G105,'Fee Schedule'!$C$2:$D$35,2,FALSE))))</f>
        <v>0</v>
      </c>
      <c r="J105" s="183" t="b">
        <f>IF(D105&gt;0,(IF(G105='Fee Schedule'!$C$2,'Fee Schedule'!$G$2,(IF(G105='Fee Schedule'!$C$3,'Fee Schedule'!$G$2,(IF(G105='Fee Schedule'!$C$4,'Fee Schedule'!$G$2,(IF(G105='Fee Schedule'!$C$5,'Fee Schedule'!$G$2,(IF(G105='Fee Schedule'!$C$6,'Fee Schedule'!$G$2,(IF(G105='Fee Schedule'!$C$10,'Fee Schedule'!$G$2,(IF(G105='Fee Schedule'!$C$22,'Fee Schedule'!$G$2,(VLOOKUP(D105,Families!$A$5:$I$205,4,0)))))))))))))))))</f>
        <v>0</v>
      </c>
      <c r="K105" s="210" t="b">
        <f>IF(D105&gt;0,(VLOOKUP(D105,Families!$A$5:$I$205,5,0)))</f>
        <v>0</v>
      </c>
      <c r="L105" s="260"/>
      <c r="M105" s="241"/>
      <c r="N105" s="241"/>
      <c r="O105" s="185">
        <f>IF(D105&gt;0,(VLOOKUP(D105,Families!$A$5:$I$205,3,0)),0)</f>
        <v>0</v>
      </c>
      <c r="P105" s="186">
        <f>IF(D105&gt;0,(VLOOKUP(D105,Families!$A$5:$I$205,7,0)),0)</f>
        <v>0</v>
      </c>
      <c r="Q105" s="200">
        <f>IF(D105&gt;0,(VLOOKUP(D105,Families!$A$5:$I$205,8,0)),0)</f>
        <v>0</v>
      </c>
      <c r="R105" s="201">
        <f>IF(D105&gt;0,(VLOOKUP(D105,Families!$A$5:$I$205,9,0)),0)</f>
        <v>0</v>
      </c>
    </row>
    <row r="106" spans="1:18" s="202" customFormat="1" ht="15" customHeight="1" x14ac:dyDescent="0.35">
      <c r="A106" s="178"/>
      <c r="B106" s="263"/>
      <c r="C106" s="263"/>
      <c r="D106" s="187"/>
      <c r="E106" s="179">
        <f>IF(D106&gt;0,(VLOOKUP(D106,Families!$A$5:$I$205,2,0)),0)</f>
        <v>0</v>
      </c>
      <c r="F106" s="181"/>
      <c r="G106" s="188"/>
      <c r="H106" s="181"/>
      <c r="I106" s="182">
        <f>IF(G106=0,0,(H106*(VLOOKUP(G106,'Fee Schedule'!$C$2:$D$35,2,FALSE))))</f>
        <v>0</v>
      </c>
      <c r="J106" s="183" t="b">
        <f>IF(D106&gt;0,(IF(G106='Fee Schedule'!$C$2,'Fee Schedule'!$G$2,(IF(G106='Fee Schedule'!$C$3,'Fee Schedule'!$G$2,(IF(G106='Fee Schedule'!$C$4,'Fee Schedule'!$G$2,(IF(G106='Fee Schedule'!$C$5,'Fee Schedule'!$G$2,(IF(G106='Fee Schedule'!$C$6,'Fee Schedule'!$G$2,(IF(G106='Fee Schedule'!$C$10,'Fee Schedule'!$G$2,(IF(G106='Fee Schedule'!$C$22,'Fee Schedule'!$G$2,(VLOOKUP(D106,Families!$A$5:$I$205,4,0)))))))))))))))))</f>
        <v>0</v>
      </c>
      <c r="K106" s="210" t="b">
        <f>IF(D106&gt;0,(VLOOKUP(D106,Families!$A$5:$I$205,5,0)))</f>
        <v>0</v>
      </c>
      <c r="L106" s="260"/>
      <c r="M106" s="241"/>
      <c r="N106" s="241"/>
      <c r="O106" s="185">
        <f>IF(D106&gt;0,(VLOOKUP(D106,Families!$A$5:$I$205,3,0)),0)</f>
        <v>0</v>
      </c>
      <c r="P106" s="186">
        <f>IF(D106&gt;0,(VLOOKUP(D106,Families!$A$5:$I$205,7,0)),0)</f>
        <v>0</v>
      </c>
      <c r="Q106" s="200">
        <f>IF(D106&gt;0,(VLOOKUP(D106,Families!$A$5:$I$205,8,0)),0)</f>
        <v>0</v>
      </c>
      <c r="R106" s="201">
        <f>IF(D106&gt;0,(VLOOKUP(D106,Families!$A$5:$I$205,9,0)),0)</f>
        <v>0</v>
      </c>
    </row>
    <row r="107" spans="1:18" s="202" customFormat="1" ht="15" customHeight="1" x14ac:dyDescent="0.35">
      <c r="A107" s="178"/>
      <c r="B107" s="263"/>
      <c r="C107" s="263"/>
      <c r="D107" s="187"/>
      <c r="E107" s="179">
        <f>IF(D107&gt;0,(VLOOKUP(D107,Families!$A$5:$I$205,2,0)),0)</f>
        <v>0</v>
      </c>
      <c r="F107" s="181"/>
      <c r="G107" s="188"/>
      <c r="H107" s="181"/>
      <c r="I107" s="182">
        <f>IF(G107=0,0,(H107*(VLOOKUP(G107,'Fee Schedule'!$C$2:$D$35,2,FALSE))))</f>
        <v>0</v>
      </c>
      <c r="J107" s="183" t="b">
        <f>IF(D107&gt;0,(IF(G107='Fee Schedule'!$C$2,'Fee Schedule'!$G$2,(IF(G107='Fee Schedule'!$C$3,'Fee Schedule'!$G$2,(IF(G107='Fee Schedule'!$C$4,'Fee Schedule'!$G$2,(IF(G107='Fee Schedule'!$C$5,'Fee Schedule'!$G$2,(IF(G107='Fee Schedule'!$C$6,'Fee Schedule'!$G$2,(IF(G107='Fee Schedule'!$C$10,'Fee Schedule'!$G$2,(IF(G107='Fee Schedule'!$C$22,'Fee Schedule'!$G$2,(VLOOKUP(D107,Families!$A$5:$I$205,4,0)))))))))))))))))</f>
        <v>0</v>
      </c>
      <c r="K107" s="210" t="b">
        <f>IF(D107&gt;0,(VLOOKUP(D107,Families!$A$5:$I$205,5,0)))</f>
        <v>0</v>
      </c>
      <c r="L107" s="260"/>
      <c r="M107" s="241"/>
      <c r="N107" s="241"/>
      <c r="O107" s="185">
        <f>IF(D107&gt;0,(VLOOKUP(D107,Families!$A$5:$I$205,3,0)),0)</f>
        <v>0</v>
      </c>
      <c r="P107" s="186">
        <f>IF(D107&gt;0,(VLOOKUP(D107,Families!$A$5:$I$205,7,0)),0)</f>
        <v>0</v>
      </c>
      <c r="Q107" s="200">
        <f>IF(D107&gt;0,(VLOOKUP(D107,Families!$A$5:$I$205,8,0)),0)</f>
        <v>0</v>
      </c>
      <c r="R107" s="201">
        <f>IF(D107&gt;0,(VLOOKUP(D107,Families!$A$5:$I$205,9,0)),0)</f>
        <v>0</v>
      </c>
    </row>
    <row r="108" spans="1:18" s="202" customFormat="1" ht="15" customHeight="1" x14ac:dyDescent="0.35">
      <c r="A108" s="178"/>
      <c r="B108" s="263"/>
      <c r="C108" s="263"/>
      <c r="D108" s="187"/>
      <c r="E108" s="179">
        <f>IF(D108&gt;0,(VLOOKUP(D108,Families!$A$5:$I$205,2,0)),0)</f>
        <v>0</v>
      </c>
      <c r="F108" s="181"/>
      <c r="G108" s="188"/>
      <c r="H108" s="181"/>
      <c r="I108" s="182">
        <f>IF(G108=0,0,(H108*(VLOOKUP(G108,'Fee Schedule'!$C$2:$D$35,2,FALSE))))</f>
        <v>0</v>
      </c>
      <c r="J108" s="183" t="b">
        <f>IF(D108&gt;0,(IF(G108='Fee Schedule'!$C$2,'Fee Schedule'!$G$2,(IF(G108='Fee Schedule'!$C$3,'Fee Schedule'!$G$2,(IF(G108='Fee Schedule'!$C$4,'Fee Schedule'!$G$2,(IF(G108='Fee Schedule'!$C$5,'Fee Schedule'!$G$2,(IF(G108='Fee Schedule'!$C$6,'Fee Schedule'!$G$2,(IF(G108='Fee Schedule'!$C$10,'Fee Schedule'!$G$2,(IF(G108='Fee Schedule'!$C$22,'Fee Schedule'!$G$2,(VLOOKUP(D108,Families!$A$5:$I$205,4,0)))))))))))))))))</f>
        <v>0</v>
      </c>
      <c r="K108" s="210" t="b">
        <f>IF(D108&gt;0,(VLOOKUP(D108,Families!$A$5:$I$205,5,0)))</f>
        <v>0</v>
      </c>
      <c r="L108" s="260"/>
      <c r="M108" s="241"/>
      <c r="N108" s="241"/>
      <c r="O108" s="185">
        <f>IF(D108&gt;0,(VLOOKUP(D108,Families!$A$5:$I$205,3,0)),0)</f>
        <v>0</v>
      </c>
      <c r="P108" s="186">
        <f>IF(D108&gt;0,(VLOOKUP(D108,Families!$A$5:$I$205,7,0)),0)</f>
        <v>0</v>
      </c>
      <c r="Q108" s="200">
        <f>IF(D108&gt;0,(VLOOKUP(D108,Families!$A$5:$I$205,8,0)),0)</f>
        <v>0</v>
      </c>
      <c r="R108" s="201">
        <f>IF(D108&gt;0,(VLOOKUP(D108,Families!$A$5:$I$205,9,0)),0)</f>
        <v>0</v>
      </c>
    </row>
    <row r="109" spans="1:18" s="202" customFormat="1" ht="15" customHeight="1" x14ac:dyDescent="0.35">
      <c r="A109" s="178"/>
      <c r="B109" s="263"/>
      <c r="C109" s="263"/>
      <c r="D109" s="187"/>
      <c r="E109" s="179">
        <f>IF(D109&gt;0,(VLOOKUP(D109,Families!$A$5:$I$205,2,0)),0)</f>
        <v>0</v>
      </c>
      <c r="F109" s="181"/>
      <c r="G109" s="188"/>
      <c r="H109" s="181"/>
      <c r="I109" s="182">
        <f>IF(G109=0,0,(H109*(VLOOKUP(G109,'Fee Schedule'!$C$2:$D$35,2,FALSE))))</f>
        <v>0</v>
      </c>
      <c r="J109" s="183" t="b">
        <f>IF(D109&gt;0,(IF(G109='Fee Schedule'!$C$2,'Fee Schedule'!$G$2,(IF(G109='Fee Schedule'!$C$3,'Fee Schedule'!$G$2,(IF(G109='Fee Schedule'!$C$4,'Fee Schedule'!$G$2,(IF(G109='Fee Schedule'!$C$5,'Fee Schedule'!$G$2,(IF(G109='Fee Schedule'!$C$6,'Fee Schedule'!$G$2,(IF(G109='Fee Schedule'!$C$10,'Fee Schedule'!$G$2,(IF(G109='Fee Schedule'!$C$22,'Fee Schedule'!$G$2,(VLOOKUP(D109,Families!$A$5:$I$205,4,0)))))))))))))))))</f>
        <v>0</v>
      </c>
      <c r="K109" s="210" t="b">
        <f>IF(D109&gt;0,(VLOOKUP(D109,Families!$A$5:$I$205,5,0)))</f>
        <v>0</v>
      </c>
      <c r="L109" s="260"/>
      <c r="M109" s="241"/>
      <c r="N109" s="241"/>
      <c r="O109" s="185">
        <f>IF(D109&gt;0,(VLOOKUP(D109,Families!$A$5:$I$205,3,0)),0)</f>
        <v>0</v>
      </c>
      <c r="P109" s="186">
        <f>IF(D109&gt;0,(VLOOKUP(D109,Families!$A$5:$I$205,7,0)),0)</f>
        <v>0</v>
      </c>
      <c r="Q109" s="200">
        <f>IF(D109&gt;0,(VLOOKUP(D109,Families!$A$5:$I$205,8,0)),0)</f>
        <v>0</v>
      </c>
      <c r="R109" s="201">
        <f>IF(D109&gt;0,(VLOOKUP(D109,Families!$A$5:$I$205,9,0)),0)</f>
        <v>0</v>
      </c>
    </row>
    <row r="110" spans="1:18" s="202" customFormat="1" ht="15" customHeight="1" x14ac:dyDescent="0.35">
      <c r="A110" s="178"/>
      <c r="B110" s="263"/>
      <c r="C110" s="263"/>
      <c r="D110" s="187"/>
      <c r="E110" s="179">
        <f>IF(D110&gt;0,(VLOOKUP(D110,Families!$A$5:$I$205,2,0)),0)</f>
        <v>0</v>
      </c>
      <c r="F110" s="181"/>
      <c r="G110" s="188"/>
      <c r="H110" s="181"/>
      <c r="I110" s="182">
        <f>IF(G110=0,0,(H110*(VLOOKUP(G110,'Fee Schedule'!$C$2:$D$35,2,FALSE))))</f>
        <v>0</v>
      </c>
      <c r="J110" s="183" t="b">
        <f>IF(D110&gt;0,(IF(G110='Fee Schedule'!$C$2,'Fee Schedule'!$G$2,(IF(G110='Fee Schedule'!$C$3,'Fee Schedule'!$G$2,(IF(G110='Fee Schedule'!$C$4,'Fee Schedule'!$G$2,(IF(G110='Fee Schedule'!$C$5,'Fee Schedule'!$G$2,(IF(G110='Fee Schedule'!$C$6,'Fee Schedule'!$G$2,(IF(G110='Fee Schedule'!$C$10,'Fee Schedule'!$G$2,(IF(G110='Fee Schedule'!$C$22,'Fee Schedule'!$G$2,(VLOOKUP(D110,Families!$A$5:$I$205,4,0)))))))))))))))))</f>
        <v>0</v>
      </c>
      <c r="K110" s="210" t="b">
        <f>IF(D110&gt;0,(VLOOKUP(D110,Families!$A$5:$I$205,5,0)))</f>
        <v>0</v>
      </c>
      <c r="L110" s="260"/>
      <c r="M110" s="241"/>
      <c r="N110" s="241"/>
      <c r="O110" s="185">
        <f>IF(D110&gt;0,(VLOOKUP(D110,Families!$A$5:$I$205,3,0)),0)</f>
        <v>0</v>
      </c>
      <c r="P110" s="186">
        <f>IF(D110&gt;0,(VLOOKUP(D110,Families!$A$5:$I$205,7,0)),0)</f>
        <v>0</v>
      </c>
      <c r="Q110" s="200">
        <f>IF(D110&gt;0,(VLOOKUP(D110,Families!$A$5:$I$205,8,0)),0)</f>
        <v>0</v>
      </c>
      <c r="R110" s="201">
        <f>IF(D110&gt;0,(VLOOKUP(D110,Families!$A$5:$I$205,9,0)),0)</f>
        <v>0</v>
      </c>
    </row>
    <row r="111" spans="1:18" s="202" customFormat="1" ht="15" customHeight="1" x14ac:dyDescent="0.35">
      <c r="A111" s="178"/>
      <c r="B111" s="263"/>
      <c r="C111" s="263"/>
      <c r="D111" s="187"/>
      <c r="E111" s="179">
        <f>IF(D111&gt;0,(VLOOKUP(D111,Families!$A$5:$I$205,2,0)),0)</f>
        <v>0</v>
      </c>
      <c r="F111" s="181"/>
      <c r="G111" s="188"/>
      <c r="H111" s="181"/>
      <c r="I111" s="182">
        <f>IF(G111=0,0,(H111*(VLOOKUP(G111,'Fee Schedule'!$C$2:$D$35,2,FALSE))))</f>
        <v>0</v>
      </c>
      <c r="J111" s="183" t="b">
        <f>IF(D111&gt;0,(IF(G111='Fee Schedule'!$C$2,'Fee Schedule'!$G$2,(IF(G111='Fee Schedule'!$C$3,'Fee Schedule'!$G$2,(IF(G111='Fee Schedule'!$C$4,'Fee Schedule'!$G$2,(IF(G111='Fee Schedule'!$C$5,'Fee Schedule'!$G$2,(IF(G111='Fee Schedule'!$C$6,'Fee Schedule'!$G$2,(IF(G111='Fee Schedule'!$C$10,'Fee Schedule'!$G$2,(IF(G111='Fee Schedule'!$C$22,'Fee Schedule'!$G$2,(VLOOKUP(D111,Families!$A$5:$I$205,4,0)))))))))))))))))</f>
        <v>0</v>
      </c>
      <c r="K111" s="210" t="b">
        <f>IF(D111&gt;0,(VLOOKUP(D111,Families!$A$5:$I$205,5,0)))</f>
        <v>0</v>
      </c>
      <c r="L111" s="260"/>
      <c r="M111" s="241"/>
      <c r="N111" s="241"/>
      <c r="O111" s="185">
        <f>IF(D111&gt;0,(VLOOKUP(D111,Families!$A$5:$I$205,3,0)),0)</f>
        <v>0</v>
      </c>
      <c r="P111" s="186">
        <f>IF(D111&gt;0,(VLOOKUP(D111,Families!$A$5:$I$205,7,0)),0)</f>
        <v>0</v>
      </c>
      <c r="Q111" s="200">
        <f>IF(D111&gt;0,(VLOOKUP(D111,Families!$A$5:$I$205,8,0)),0)</f>
        <v>0</v>
      </c>
      <c r="R111" s="201">
        <f>IF(D111&gt;0,(VLOOKUP(D111,Families!$A$5:$I$205,9,0)),0)</f>
        <v>0</v>
      </c>
    </row>
    <row r="112" spans="1:18" s="202" customFormat="1" ht="15" customHeight="1" x14ac:dyDescent="0.35">
      <c r="A112" s="178"/>
      <c r="B112" s="263"/>
      <c r="C112" s="263"/>
      <c r="D112" s="187"/>
      <c r="E112" s="179">
        <f>IF(D112&gt;0,(VLOOKUP(D112,Families!$A$5:$I$205,2,0)),0)</f>
        <v>0</v>
      </c>
      <c r="F112" s="181"/>
      <c r="G112" s="188"/>
      <c r="H112" s="181"/>
      <c r="I112" s="182">
        <f>IF(G112=0,0,(H112*(VLOOKUP(G112,'Fee Schedule'!$C$2:$D$35,2,FALSE))))</f>
        <v>0</v>
      </c>
      <c r="J112" s="183" t="b">
        <f>IF(D112&gt;0,(IF(G112='Fee Schedule'!$C$2,'Fee Schedule'!$G$2,(IF(G112='Fee Schedule'!$C$3,'Fee Schedule'!$G$2,(IF(G112='Fee Schedule'!$C$4,'Fee Schedule'!$G$2,(IF(G112='Fee Schedule'!$C$5,'Fee Schedule'!$G$2,(IF(G112='Fee Schedule'!$C$6,'Fee Schedule'!$G$2,(IF(G112='Fee Schedule'!$C$10,'Fee Schedule'!$G$2,(IF(G112='Fee Schedule'!$C$22,'Fee Schedule'!$G$2,(VLOOKUP(D112,Families!$A$5:$I$205,4,0)))))))))))))))))</f>
        <v>0</v>
      </c>
      <c r="K112" s="210" t="b">
        <f>IF(D112&gt;0,(VLOOKUP(D112,Families!$A$5:$I$205,5,0)))</f>
        <v>0</v>
      </c>
      <c r="L112" s="260"/>
      <c r="M112" s="241"/>
      <c r="N112" s="241"/>
      <c r="O112" s="185">
        <f>IF(D112&gt;0,(VLOOKUP(D112,Families!$A$5:$I$205,3,0)),0)</f>
        <v>0</v>
      </c>
      <c r="P112" s="186">
        <f>IF(D112&gt;0,(VLOOKUP(D112,Families!$A$5:$I$205,7,0)),0)</f>
        <v>0</v>
      </c>
      <c r="Q112" s="200">
        <f>IF(D112&gt;0,(VLOOKUP(D112,Families!$A$5:$I$205,8,0)),0)</f>
        <v>0</v>
      </c>
      <c r="R112" s="201">
        <f>IF(D112&gt;0,(VLOOKUP(D112,Families!$A$5:$I$205,9,0)),0)</f>
        <v>0</v>
      </c>
    </row>
    <row r="113" spans="1:18" s="202" customFormat="1" ht="15" customHeight="1" x14ac:dyDescent="0.35">
      <c r="A113" s="178"/>
      <c r="B113" s="263"/>
      <c r="C113" s="263"/>
      <c r="D113" s="187"/>
      <c r="E113" s="179">
        <f>IF(D113&gt;0,(VLOOKUP(D113,Families!$A$5:$I$205,2,0)),0)</f>
        <v>0</v>
      </c>
      <c r="F113" s="181"/>
      <c r="G113" s="188"/>
      <c r="H113" s="181"/>
      <c r="I113" s="182">
        <f>IF(G113=0,0,(H113*(VLOOKUP(G113,'Fee Schedule'!$C$2:$D$35,2,FALSE))))</f>
        <v>0</v>
      </c>
      <c r="J113" s="183" t="b">
        <f>IF(D113&gt;0,(IF(G113='Fee Schedule'!$C$2,'Fee Schedule'!$G$2,(IF(G113='Fee Schedule'!$C$3,'Fee Schedule'!$G$2,(IF(G113='Fee Schedule'!$C$4,'Fee Schedule'!$G$2,(IF(G113='Fee Schedule'!$C$5,'Fee Schedule'!$G$2,(IF(G113='Fee Schedule'!$C$6,'Fee Schedule'!$G$2,(IF(G113='Fee Schedule'!$C$10,'Fee Schedule'!$G$2,(IF(G113='Fee Schedule'!$C$22,'Fee Schedule'!$G$2,(VLOOKUP(D113,Families!$A$5:$I$205,4,0)))))))))))))))))</f>
        <v>0</v>
      </c>
      <c r="K113" s="210" t="b">
        <f>IF(D113&gt;0,(VLOOKUP(D113,Families!$A$5:$I$205,5,0)))</f>
        <v>0</v>
      </c>
      <c r="L113" s="260"/>
      <c r="M113" s="241"/>
      <c r="N113" s="241"/>
      <c r="O113" s="185">
        <f>IF(D113&gt;0,(VLOOKUP(D113,Families!$A$5:$I$205,3,0)),0)</f>
        <v>0</v>
      </c>
      <c r="P113" s="186">
        <f>IF(D113&gt;0,(VLOOKUP(D113,Families!$A$5:$I$205,7,0)),0)</f>
        <v>0</v>
      </c>
      <c r="Q113" s="200">
        <f>IF(D113&gt;0,(VLOOKUP(D113,Families!$A$5:$I$205,8,0)),0)</f>
        <v>0</v>
      </c>
      <c r="R113" s="201">
        <f>IF(D113&gt;0,(VLOOKUP(D113,Families!$A$5:$I$205,9,0)),0)</f>
        <v>0</v>
      </c>
    </row>
    <row r="114" spans="1:18" s="202" customFormat="1" ht="15" customHeight="1" x14ac:dyDescent="0.35">
      <c r="A114" s="178"/>
      <c r="B114" s="263"/>
      <c r="C114" s="263"/>
      <c r="D114" s="187"/>
      <c r="E114" s="179">
        <f>IF(D114&gt;0,(VLOOKUP(D114,Families!$A$5:$I$205,2,0)),0)</f>
        <v>0</v>
      </c>
      <c r="F114" s="181"/>
      <c r="G114" s="188"/>
      <c r="H114" s="181"/>
      <c r="I114" s="182">
        <f>IF(G114=0,0,(H114*(VLOOKUP(G114,'Fee Schedule'!$C$2:$D$35,2,FALSE))))</f>
        <v>0</v>
      </c>
      <c r="J114" s="183" t="b">
        <f>IF(D114&gt;0,(IF(G114='Fee Schedule'!$C$2,'Fee Schedule'!$G$2,(IF(G114='Fee Schedule'!$C$3,'Fee Schedule'!$G$2,(IF(G114='Fee Schedule'!$C$4,'Fee Schedule'!$G$2,(IF(G114='Fee Schedule'!$C$5,'Fee Schedule'!$G$2,(IF(G114='Fee Schedule'!$C$6,'Fee Schedule'!$G$2,(IF(G114='Fee Schedule'!$C$10,'Fee Schedule'!$G$2,(IF(G114='Fee Schedule'!$C$22,'Fee Schedule'!$G$2,(VLOOKUP(D114,Families!$A$5:$I$205,4,0)))))))))))))))))</f>
        <v>0</v>
      </c>
      <c r="K114" s="210" t="b">
        <f>IF(D114&gt;0,(VLOOKUP(D114,Families!$A$5:$I$205,5,0)))</f>
        <v>0</v>
      </c>
      <c r="L114" s="260"/>
      <c r="M114" s="241"/>
      <c r="N114" s="241"/>
      <c r="O114" s="185">
        <f>IF(D114&gt;0,(VLOOKUP(D114,Families!$A$5:$I$205,3,0)),0)</f>
        <v>0</v>
      </c>
      <c r="P114" s="186">
        <f>IF(D114&gt;0,(VLOOKUP(D114,Families!$A$5:$I$205,7,0)),0)</f>
        <v>0</v>
      </c>
      <c r="Q114" s="200">
        <f>IF(D114&gt;0,(VLOOKUP(D114,Families!$A$5:$I$205,8,0)),0)</f>
        <v>0</v>
      </c>
      <c r="R114" s="201">
        <f>IF(D114&gt;0,(VLOOKUP(D114,Families!$A$5:$I$205,9,0)),0)</f>
        <v>0</v>
      </c>
    </row>
    <row r="115" spans="1:18" s="202" customFormat="1" ht="15" customHeight="1" x14ac:dyDescent="0.35">
      <c r="A115" s="178"/>
      <c r="B115" s="263"/>
      <c r="C115" s="263"/>
      <c r="D115" s="187"/>
      <c r="E115" s="179">
        <f>IF(D115&gt;0,(VLOOKUP(D115,Families!$A$5:$I$205,2,0)),0)</f>
        <v>0</v>
      </c>
      <c r="F115" s="181"/>
      <c r="G115" s="188"/>
      <c r="H115" s="181"/>
      <c r="I115" s="182">
        <f>IF(G115=0,0,(H115*(VLOOKUP(G115,'Fee Schedule'!$C$2:$D$35,2,FALSE))))</f>
        <v>0</v>
      </c>
      <c r="J115" s="183" t="b">
        <f>IF(D115&gt;0,(IF(G115='Fee Schedule'!$C$2,'Fee Schedule'!$G$2,(IF(G115='Fee Schedule'!$C$3,'Fee Schedule'!$G$2,(IF(G115='Fee Schedule'!$C$4,'Fee Schedule'!$G$2,(IF(G115='Fee Schedule'!$C$5,'Fee Schedule'!$G$2,(IF(G115='Fee Schedule'!$C$6,'Fee Schedule'!$G$2,(IF(G115='Fee Schedule'!$C$10,'Fee Schedule'!$G$2,(IF(G115='Fee Schedule'!$C$22,'Fee Schedule'!$G$2,(VLOOKUP(D115,Families!$A$5:$I$205,4,0)))))))))))))))))</f>
        <v>0</v>
      </c>
      <c r="K115" s="210" t="b">
        <f>IF(D115&gt;0,(VLOOKUP(D115,Families!$A$5:$I$205,5,0)))</f>
        <v>0</v>
      </c>
      <c r="L115" s="260"/>
      <c r="M115" s="241"/>
      <c r="N115" s="241"/>
      <c r="O115" s="185">
        <f>IF(D115&gt;0,(VLOOKUP(D115,Families!$A$5:$I$205,3,0)),0)</f>
        <v>0</v>
      </c>
      <c r="P115" s="186">
        <f>IF(D115&gt;0,(VLOOKUP(D115,Families!$A$5:$I$205,7,0)),0)</f>
        <v>0</v>
      </c>
      <c r="Q115" s="200">
        <f>IF(D115&gt;0,(VLOOKUP(D115,Families!$A$5:$I$205,8,0)),0)</f>
        <v>0</v>
      </c>
      <c r="R115" s="201">
        <f>IF(D115&gt;0,(VLOOKUP(D115,Families!$A$5:$I$205,9,0)),0)</f>
        <v>0</v>
      </c>
    </row>
    <row r="116" spans="1:18" s="202" customFormat="1" ht="15" customHeight="1" x14ac:dyDescent="0.35">
      <c r="A116" s="178"/>
      <c r="B116" s="263"/>
      <c r="C116" s="263"/>
      <c r="D116" s="187"/>
      <c r="E116" s="179">
        <f>IF(D116&gt;0,(VLOOKUP(D116,Families!$A$5:$I$205,2,0)),0)</f>
        <v>0</v>
      </c>
      <c r="F116" s="181"/>
      <c r="G116" s="188"/>
      <c r="H116" s="181"/>
      <c r="I116" s="182">
        <f>IF(G116=0,0,(H116*(VLOOKUP(G116,'Fee Schedule'!$C$2:$D$35,2,FALSE))))</f>
        <v>0</v>
      </c>
      <c r="J116" s="183" t="b">
        <f>IF(D116&gt;0,(IF(G116='Fee Schedule'!$C$2,'Fee Schedule'!$G$2,(IF(G116='Fee Schedule'!$C$3,'Fee Schedule'!$G$2,(IF(G116='Fee Schedule'!$C$4,'Fee Schedule'!$G$2,(IF(G116='Fee Schedule'!$C$5,'Fee Schedule'!$G$2,(IF(G116='Fee Schedule'!$C$6,'Fee Schedule'!$G$2,(IF(G116='Fee Schedule'!$C$10,'Fee Schedule'!$G$2,(IF(G116='Fee Schedule'!$C$22,'Fee Schedule'!$G$2,(VLOOKUP(D116,Families!$A$5:$I$205,4,0)))))))))))))))))</f>
        <v>0</v>
      </c>
      <c r="K116" s="210" t="b">
        <f>IF(D116&gt;0,(VLOOKUP(D116,Families!$A$5:$I$205,5,0)))</f>
        <v>0</v>
      </c>
      <c r="L116" s="260"/>
      <c r="M116" s="241"/>
      <c r="N116" s="241"/>
      <c r="O116" s="185">
        <f>IF(D116&gt;0,(VLOOKUP(D116,Families!$A$5:$I$205,3,0)),0)</f>
        <v>0</v>
      </c>
      <c r="P116" s="186">
        <f>IF(D116&gt;0,(VLOOKUP(D116,Families!$A$5:$I$205,7,0)),0)</f>
        <v>0</v>
      </c>
      <c r="Q116" s="200">
        <f>IF(D116&gt;0,(VLOOKUP(D116,Families!$A$5:$I$205,8,0)),0)</f>
        <v>0</v>
      </c>
      <c r="R116" s="201">
        <f>IF(D116&gt;0,(VLOOKUP(D116,Families!$A$5:$I$205,9,0)),0)</f>
        <v>0</v>
      </c>
    </row>
    <row r="117" spans="1:18" s="202" customFormat="1" ht="15" customHeight="1" x14ac:dyDescent="0.35">
      <c r="A117" s="178"/>
      <c r="B117" s="263"/>
      <c r="C117" s="263"/>
      <c r="D117" s="187"/>
      <c r="E117" s="179">
        <f>IF(D117&gt;0,(VLOOKUP(D117,Families!$A$5:$I$205,2,0)),0)</f>
        <v>0</v>
      </c>
      <c r="F117" s="181"/>
      <c r="G117" s="188"/>
      <c r="H117" s="181"/>
      <c r="I117" s="182">
        <f>IF(G117=0,0,(H117*(VLOOKUP(G117,'Fee Schedule'!$C$2:$D$35,2,FALSE))))</f>
        <v>0</v>
      </c>
      <c r="J117" s="183" t="b">
        <f>IF(D117&gt;0,(IF(G117='Fee Schedule'!$C$2,'Fee Schedule'!$G$2,(IF(G117='Fee Schedule'!$C$3,'Fee Schedule'!$G$2,(IF(G117='Fee Schedule'!$C$4,'Fee Schedule'!$G$2,(IF(G117='Fee Schedule'!$C$5,'Fee Schedule'!$G$2,(IF(G117='Fee Schedule'!$C$6,'Fee Schedule'!$G$2,(IF(G117='Fee Schedule'!$C$10,'Fee Schedule'!$G$2,(IF(G117='Fee Schedule'!$C$22,'Fee Schedule'!$G$2,(VLOOKUP(D117,Families!$A$5:$I$205,4,0)))))))))))))))))</f>
        <v>0</v>
      </c>
      <c r="K117" s="210" t="b">
        <f>IF(D117&gt;0,(VLOOKUP(D117,Families!$A$5:$I$205,5,0)))</f>
        <v>0</v>
      </c>
      <c r="L117" s="260"/>
      <c r="M117" s="241"/>
      <c r="N117" s="241"/>
      <c r="O117" s="185">
        <f>IF(D117&gt;0,(VLOOKUP(D117,Families!$A$5:$I$205,3,0)),0)</f>
        <v>0</v>
      </c>
      <c r="P117" s="186">
        <f>IF(D117&gt;0,(VLOOKUP(D117,Families!$A$5:$I$205,7,0)),0)</f>
        <v>0</v>
      </c>
      <c r="Q117" s="200">
        <f>IF(D117&gt;0,(VLOOKUP(D117,Families!$A$5:$I$205,8,0)),0)</f>
        <v>0</v>
      </c>
      <c r="R117" s="201">
        <f>IF(D117&gt;0,(VLOOKUP(D117,Families!$A$5:$I$205,9,0)),0)</f>
        <v>0</v>
      </c>
    </row>
    <row r="118" spans="1:18" s="202" customFormat="1" ht="15" customHeight="1" x14ac:dyDescent="0.35">
      <c r="A118" s="178"/>
      <c r="B118" s="263"/>
      <c r="C118" s="263"/>
      <c r="D118" s="187"/>
      <c r="E118" s="179">
        <f>IF(D118&gt;0,(VLOOKUP(D118,Families!$A$5:$I$205,2,0)),0)</f>
        <v>0</v>
      </c>
      <c r="F118" s="181"/>
      <c r="G118" s="188"/>
      <c r="H118" s="181"/>
      <c r="I118" s="182">
        <f>IF(G118=0,0,(H118*(VLOOKUP(G118,'Fee Schedule'!$C$2:$D$35,2,FALSE))))</f>
        <v>0</v>
      </c>
      <c r="J118" s="183" t="b">
        <f>IF(D118&gt;0,(IF(G118='Fee Schedule'!$C$2,'Fee Schedule'!$G$2,(IF(G118='Fee Schedule'!$C$3,'Fee Schedule'!$G$2,(IF(G118='Fee Schedule'!$C$4,'Fee Schedule'!$G$2,(IF(G118='Fee Schedule'!$C$5,'Fee Schedule'!$G$2,(IF(G118='Fee Schedule'!$C$6,'Fee Schedule'!$G$2,(IF(G118='Fee Schedule'!$C$10,'Fee Schedule'!$G$2,(IF(G118='Fee Schedule'!$C$22,'Fee Schedule'!$G$2,(VLOOKUP(D118,Families!$A$5:$I$205,4,0)))))))))))))))))</f>
        <v>0</v>
      </c>
      <c r="K118" s="210" t="b">
        <f>IF(D118&gt;0,(VLOOKUP(D118,Families!$A$5:$I$205,5,0)))</f>
        <v>0</v>
      </c>
      <c r="L118" s="260"/>
      <c r="M118" s="241"/>
      <c r="N118" s="241"/>
      <c r="O118" s="185">
        <f>IF(D118&gt;0,(VLOOKUP(D118,Families!$A$5:$I$205,3,0)),0)</f>
        <v>0</v>
      </c>
      <c r="P118" s="186">
        <f>IF(D118&gt;0,(VLOOKUP(D118,Families!$A$5:$I$205,7,0)),0)</f>
        <v>0</v>
      </c>
      <c r="Q118" s="200">
        <f>IF(D118&gt;0,(VLOOKUP(D118,Families!$A$5:$I$205,8,0)),0)</f>
        <v>0</v>
      </c>
      <c r="R118" s="201">
        <f>IF(D118&gt;0,(VLOOKUP(D118,Families!$A$5:$I$205,9,0)),0)</f>
        <v>0</v>
      </c>
    </row>
    <row r="119" spans="1:18" s="202" customFormat="1" ht="15" customHeight="1" x14ac:dyDescent="0.35">
      <c r="A119" s="178"/>
      <c r="B119" s="263"/>
      <c r="C119" s="263"/>
      <c r="D119" s="187"/>
      <c r="E119" s="179">
        <f>IF(D119&gt;0,(VLOOKUP(D119,Families!$A$5:$I$205,2,0)),0)</f>
        <v>0</v>
      </c>
      <c r="F119" s="181"/>
      <c r="G119" s="188"/>
      <c r="H119" s="181"/>
      <c r="I119" s="182">
        <f>IF(G119=0,0,(H119*(VLOOKUP(G119,'Fee Schedule'!$C$2:$D$35,2,FALSE))))</f>
        <v>0</v>
      </c>
      <c r="J119" s="183" t="b">
        <f>IF(D119&gt;0,(IF(G119='Fee Schedule'!$C$2,'Fee Schedule'!$G$2,(IF(G119='Fee Schedule'!$C$3,'Fee Schedule'!$G$2,(IF(G119='Fee Schedule'!$C$4,'Fee Schedule'!$G$2,(IF(G119='Fee Schedule'!$C$5,'Fee Schedule'!$G$2,(IF(G119='Fee Schedule'!$C$6,'Fee Schedule'!$G$2,(IF(G119='Fee Schedule'!$C$10,'Fee Schedule'!$G$2,(IF(G119='Fee Schedule'!$C$22,'Fee Schedule'!$G$2,(VLOOKUP(D119,Families!$A$5:$I$205,4,0)))))))))))))))))</f>
        <v>0</v>
      </c>
      <c r="K119" s="210" t="b">
        <f>IF(D119&gt;0,(VLOOKUP(D119,Families!$A$5:$I$205,5,0)))</f>
        <v>0</v>
      </c>
      <c r="L119" s="260"/>
      <c r="M119" s="241"/>
      <c r="N119" s="241"/>
      <c r="O119" s="185">
        <f>IF(D119&gt;0,(VLOOKUP(D119,Families!$A$5:$I$205,3,0)),0)</f>
        <v>0</v>
      </c>
      <c r="P119" s="186">
        <f>IF(D119&gt;0,(VLOOKUP(D119,Families!$A$5:$I$205,7,0)),0)</f>
        <v>0</v>
      </c>
      <c r="Q119" s="200">
        <f>IF(D119&gt;0,(VLOOKUP(D119,Families!$A$5:$I$205,8,0)),0)</f>
        <v>0</v>
      </c>
      <c r="R119" s="201">
        <f>IF(D119&gt;0,(VLOOKUP(D119,Families!$A$5:$I$205,9,0)),0)</f>
        <v>0</v>
      </c>
    </row>
    <row r="120" spans="1:18" s="202" customFormat="1" ht="15" customHeight="1" x14ac:dyDescent="0.35">
      <c r="A120" s="178"/>
      <c r="B120" s="263"/>
      <c r="C120" s="263"/>
      <c r="D120" s="187"/>
      <c r="E120" s="179">
        <f>IF(D120&gt;0,(VLOOKUP(D120,Families!$A$5:$I$205,2,0)),0)</f>
        <v>0</v>
      </c>
      <c r="F120" s="181"/>
      <c r="G120" s="188"/>
      <c r="H120" s="181"/>
      <c r="I120" s="182">
        <f>IF(G120=0,0,(H120*(VLOOKUP(G120,'Fee Schedule'!$C$2:$D$35,2,FALSE))))</f>
        <v>0</v>
      </c>
      <c r="J120" s="183" t="b">
        <f>IF(D120&gt;0,(IF(G120='Fee Schedule'!$C$2,'Fee Schedule'!$G$2,(IF(G120='Fee Schedule'!$C$3,'Fee Schedule'!$G$2,(IF(G120='Fee Schedule'!$C$4,'Fee Schedule'!$G$2,(IF(G120='Fee Schedule'!$C$5,'Fee Schedule'!$G$2,(IF(G120='Fee Schedule'!$C$6,'Fee Schedule'!$G$2,(IF(G120='Fee Schedule'!$C$10,'Fee Schedule'!$G$2,(IF(G120='Fee Schedule'!$C$22,'Fee Schedule'!$G$2,(VLOOKUP(D120,Families!$A$5:$I$205,4,0)))))))))))))))))</f>
        <v>0</v>
      </c>
      <c r="K120" s="210" t="b">
        <f>IF(D120&gt;0,(VLOOKUP(D120,Families!$A$5:$I$205,5,0)))</f>
        <v>0</v>
      </c>
      <c r="L120" s="260"/>
      <c r="M120" s="241"/>
      <c r="N120" s="241"/>
      <c r="O120" s="185">
        <f>IF(D120&gt;0,(VLOOKUP(D120,Families!$A$5:$I$205,3,0)),0)</f>
        <v>0</v>
      </c>
      <c r="P120" s="186">
        <f>IF(D120&gt;0,(VLOOKUP(D120,Families!$A$5:$I$205,7,0)),0)</f>
        <v>0</v>
      </c>
      <c r="Q120" s="200">
        <f>IF(D120&gt;0,(VLOOKUP(D120,Families!$A$5:$I$205,8,0)),0)</f>
        <v>0</v>
      </c>
      <c r="R120" s="201">
        <f>IF(D120&gt;0,(VLOOKUP(D120,Families!$A$5:$I$205,9,0)),0)</f>
        <v>0</v>
      </c>
    </row>
    <row r="121" spans="1:18" s="202" customFormat="1" ht="15" customHeight="1" x14ac:dyDescent="0.35">
      <c r="A121" s="178"/>
      <c r="B121" s="263"/>
      <c r="C121" s="263"/>
      <c r="D121" s="187"/>
      <c r="E121" s="179">
        <f>IF(D121&gt;0,(VLOOKUP(D121,Families!$A$5:$I$205,2,0)),0)</f>
        <v>0</v>
      </c>
      <c r="F121" s="181"/>
      <c r="G121" s="188"/>
      <c r="H121" s="181"/>
      <c r="I121" s="182">
        <f>IF(G121=0,0,(H121*(VLOOKUP(G121,'Fee Schedule'!$C$2:$D$35,2,FALSE))))</f>
        <v>0</v>
      </c>
      <c r="J121" s="183" t="b">
        <f>IF(D121&gt;0,(IF(G121='Fee Schedule'!$C$2,'Fee Schedule'!$G$2,(IF(G121='Fee Schedule'!$C$3,'Fee Schedule'!$G$2,(IF(G121='Fee Schedule'!$C$4,'Fee Schedule'!$G$2,(IF(G121='Fee Schedule'!$C$5,'Fee Schedule'!$G$2,(IF(G121='Fee Schedule'!$C$6,'Fee Schedule'!$G$2,(IF(G121='Fee Schedule'!$C$10,'Fee Schedule'!$G$2,(IF(G121='Fee Schedule'!$C$22,'Fee Schedule'!$G$2,(VLOOKUP(D121,Families!$A$5:$I$205,4,0)))))))))))))))))</f>
        <v>0</v>
      </c>
      <c r="K121" s="210" t="b">
        <f>IF(D121&gt;0,(VLOOKUP(D121,Families!$A$5:$I$205,5,0)))</f>
        <v>0</v>
      </c>
      <c r="L121" s="260"/>
      <c r="M121" s="241"/>
      <c r="N121" s="241"/>
      <c r="O121" s="185">
        <f>IF(D121&gt;0,(VLOOKUP(D121,Families!$A$5:$I$205,3,0)),0)</f>
        <v>0</v>
      </c>
      <c r="P121" s="186">
        <f>IF(D121&gt;0,(VLOOKUP(D121,Families!$A$5:$I$205,7,0)),0)</f>
        <v>0</v>
      </c>
      <c r="Q121" s="200">
        <f>IF(D121&gt;0,(VLOOKUP(D121,Families!$A$5:$I$205,8,0)),0)</f>
        <v>0</v>
      </c>
      <c r="R121" s="201">
        <f>IF(D121&gt;0,(VLOOKUP(D121,Families!$A$5:$I$205,9,0)),0)</f>
        <v>0</v>
      </c>
    </row>
    <row r="122" spans="1:18" s="202" customFormat="1" ht="15" customHeight="1" x14ac:dyDescent="0.35">
      <c r="A122" s="178"/>
      <c r="B122" s="263"/>
      <c r="C122" s="263"/>
      <c r="D122" s="187"/>
      <c r="E122" s="179">
        <f>IF(D122&gt;0,(VLOOKUP(D122,Families!$A$5:$I$205,2,0)),0)</f>
        <v>0</v>
      </c>
      <c r="F122" s="181"/>
      <c r="G122" s="188"/>
      <c r="H122" s="181"/>
      <c r="I122" s="182">
        <f>IF(G122=0,0,(H122*(VLOOKUP(G122,'Fee Schedule'!$C$2:$D$35,2,FALSE))))</f>
        <v>0</v>
      </c>
      <c r="J122" s="183" t="b">
        <f>IF(D122&gt;0,(IF(G122='Fee Schedule'!$C$2,'Fee Schedule'!$G$2,(IF(G122='Fee Schedule'!$C$3,'Fee Schedule'!$G$2,(IF(G122='Fee Schedule'!$C$4,'Fee Schedule'!$G$2,(IF(G122='Fee Schedule'!$C$5,'Fee Schedule'!$G$2,(IF(G122='Fee Schedule'!$C$6,'Fee Schedule'!$G$2,(IF(G122='Fee Schedule'!$C$10,'Fee Schedule'!$G$2,(IF(G122='Fee Schedule'!$C$22,'Fee Schedule'!$G$2,(VLOOKUP(D122,Families!$A$5:$I$205,4,0)))))))))))))))))</f>
        <v>0</v>
      </c>
      <c r="K122" s="210" t="b">
        <f>IF(D122&gt;0,(VLOOKUP(D122,Families!$A$5:$I$205,5,0)))</f>
        <v>0</v>
      </c>
      <c r="L122" s="260"/>
      <c r="M122" s="241"/>
      <c r="N122" s="241"/>
      <c r="O122" s="185">
        <f>IF(D122&gt;0,(VLOOKUP(D122,Families!$A$5:$I$205,3,0)),0)</f>
        <v>0</v>
      </c>
      <c r="P122" s="186">
        <f>IF(D122&gt;0,(VLOOKUP(D122,Families!$A$5:$I$205,7,0)),0)</f>
        <v>0</v>
      </c>
      <c r="Q122" s="200">
        <f>IF(D122&gt;0,(VLOOKUP(D122,Families!$A$5:$I$205,8,0)),0)</f>
        <v>0</v>
      </c>
      <c r="R122" s="201">
        <f>IF(D122&gt;0,(VLOOKUP(D122,Families!$A$5:$I$205,9,0)),0)</f>
        <v>0</v>
      </c>
    </row>
    <row r="123" spans="1:18" s="202" customFormat="1" ht="15" customHeight="1" x14ac:dyDescent="0.35">
      <c r="A123" s="178"/>
      <c r="B123" s="263"/>
      <c r="C123" s="263"/>
      <c r="D123" s="187"/>
      <c r="E123" s="179">
        <f>IF(D123&gt;0,(VLOOKUP(D123,Families!$A$5:$I$205,2,0)),0)</f>
        <v>0</v>
      </c>
      <c r="F123" s="181"/>
      <c r="G123" s="188"/>
      <c r="H123" s="181"/>
      <c r="I123" s="182">
        <f>IF(G123=0,0,(H123*(VLOOKUP(G123,'Fee Schedule'!$C$2:$D$35,2,FALSE))))</f>
        <v>0</v>
      </c>
      <c r="J123" s="183" t="b">
        <f>IF(D123&gt;0,(IF(G123='Fee Schedule'!$C$2,'Fee Schedule'!$G$2,(IF(G123='Fee Schedule'!$C$3,'Fee Schedule'!$G$2,(IF(G123='Fee Schedule'!$C$4,'Fee Schedule'!$G$2,(IF(G123='Fee Schedule'!$C$5,'Fee Schedule'!$G$2,(IF(G123='Fee Schedule'!$C$6,'Fee Schedule'!$G$2,(IF(G123='Fee Schedule'!$C$10,'Fee Schedule'!$G$2,(IF(G123='Fee Schedule'!$C$22,'Fee Schedule'!$G$2,(VLOOKUP(D123,Families!$A$5:$I$205,4,0)))))))))))))))))</f>
        <v>0</v>
      </c>
      <c r="K123" s="210" t="b">
        <f>IF(D123&gt;0,(VLOOKUP(D123,Families!$A$5:$I$205,5,0)))</f>
        <v>0</v>
      </c>
      <c r="L123" s="260"/>
      <c r="M123" s="241"/>
      <c r="N123" s="241"/>
      <c r="O123" s="185">
        <f>IF(D123&gt;0,(VLOOKUP(D123,Families!$A$5:$I$205,3,0)),0)</f>
        <v>0</v>
      </c>
      <c r="P123" s="186">
        <f>IF(D123&gt;0,(VLOOKUP(D123,Families!$A$5:$I$205,7,0)),0)</f>
        <v>0</v>
      </c>
      <c r="Q123" s="200">
        <f>IF(D123&gt;0,(VLOOKUP(D123,Families!$A$5:$I$205,8,0)),0)</f>
        <v>0</v>
      </c>
      <c r="R123" s="201">
        <f>IF(D123&gt;0,(VLOOKUP(D123,Families!$A$5:$I$205,9,0)),0)</f>
        <v>0</v>
      </c>
    </row>
    <row r="124" spans="1:18" s="202" customFormat="1" ht="15" customHeight="1" x14ac:dyDescent="0.35">
      <c r="A124" s="178"/>
      <c r="B124" s="263"/>
      <c r="C124" s="263"/>
      <c r="D124" s="187"/>
      <c r="E124" s="179">
        <f>IF(D124&gt;0,(VLOOKUP(D124,Families!$A$5:$I$205,2,0)),0)</f>
        <v>0</v>
      </c>
      <c r="F124" s="181"/>
      <c r="G124" s="188"/>
      <c r="H124" s="181"/>
      <c r="I124" s="182">
        <f>IF(G124=0,0,(H124*(VLOOKUP(G124,'Fee Schedule'!$C$2:$D$35,2,FALSE))))</f>
        <v>0</v>
      </c>
      <c r="J124" s="183" t="b">
        <f>IF(D124&gt;0,(IF(G124='Fee Schedule'!$C$2,'Fee Schedule'!$G$2,(IF(G124='Fee Schedule'!$C$3,'Fee Schedule'!$G$2,(IF(G124='Fee Schedule'!$C$4,'Fee Schedule'!$G$2,(IF(G124='Fee Schedule'!$C$5,'Fee Schedule'!$G$2,(IF(G124='Fee Schedule'!$C$6,'Fee Schedule'!$G$2,(IF(G124='Fee Schedule'!$C$10,'Fee Schedule'!$G$2,(IF(G124='Fee Schedule'!$C$22,'Fee Schedule'!$G$2,(VLOOKUP(D124,Families!$A$5:$I$205,4,0)))))))))))))))))</f>
        <v>0</v>
      </c>
      <c r="K124" s="210" t="b">
        <f>IF(D124&gt;0,(VLOOKUP(D124,Families!$A$5:$I$205,5,0)))</f>
        <v>0</v>
      </c>
      <c r="L124" s="260"/>
      <c r="M124" s="241"/>
      <c r="N124" s="241"/>
      <c r="O124" s="185">
        <f>IF(D124&gt;0,(VLOOKUP(D124,Families!$A$5:$I$205,3,0)),0)</f>
        <v>0</v>
      </c>
      <c r="P124" s="186">
        <f>IF(D124&gt;0,(VLOOKUP(D124,Families!$A$5:$I$205,7,0)),0)</f>
        <v>0</v>
      </c>
      <c r="Q124" s="200">
        <f>IF(D124&gt;0,(VLOOKUP(D124,Families!$A$5:$I$205,8,0)),0)</f>
        <v>0</v>
      </c>
      <c r="R124" s="201">
        <f>IF(D124&gt;0,(VLOOKUP(D124,Families!$A$5:$I$205,9,0)),0)</f>
        <v>0</v>
      </c>
    </row>
    <row r="125" spans="1:18" s="202" customFormat="1" ht="15" customHeight="1" x14ac:dyDescent="0.35">
      <c r="A125" s="178"/>
      <c r="B125" s="263"/>
      <c r="C125" s="263"/>
      <c r="D125" s="187"/>
      <c r="E125" s="179">
        <f>IF(D125&gt;0,(VLOOKUP(D125,Families!$A$5:$I$205,2,0)),0)</f>
        <v>0</v>
      </c>
      <c r="F125" s="181"/>
      <c r="G125" s="188"/>
      <c r="H125" s="181"/>
      <c r="I125" s="182">
        <f>IF(G125=0,0,(H125*(VLOOKUP(G125,'Fee Schedule'!$C$2:$D$35,2,FALSE))))</f>
        <v>0</v>
      </c>
      <c r="J125" s="183" t="b">
        <f>IF(D125&gt;0,(IF(G125='Fee Schedule'!$C$2,'Fee Schedule'!$G$2,(IF(G125='Fee Schedule'!$C$3,'Fee Schedule'!$G$2,(IF(G125='Fee Schedule'!$C$4,'Fee Schedule'!$G$2,(IF(G125='Fee Schedule'!$C$5,'Fee Schedule'!$G$2,(IF(G125='Fee Schedule'!$C$6,'Fee Schedule'!$G$2,(IF(G125='Fee Schedule'!$C$10,'Fee Schedule'!$G$2,(IF(G125='Fee Schedule'!$C$22,'Fee Schedule'!$G$2,(VLOOKUP(D125,Families!$A$5:$I$205,4,0)))))))))))))))))</f>
        <v>0</v>
      </c>
      <c r="K125" s="210" t="b">
        <f>IF(D125&gt;0,(VLOOKUP(D125,Families!$A$5:$I$205,5,0)))</f>
        <v>0</v>
      </c>
      <c r="L125" s="260"/>
      <c r="M125" s="241"/>
      <c r="N125" s="241"/>
      <c r="O125" s="185">
        <f>IF(D125&gt;0,(VLOOKUP(D125,Families!$A$5:$I$205,3,0)),0)</f>
        <v>0</v>
      </c>
      <c r="P125" s="186">
        <f>IF(D125&gt;0,(VLOOKUP(D125,Families!$A$5:$I$205,7,0)),0)</f>
        <v>0</v>
      </c>
      <c r="Q125" s="200">
        <f>IF(D125&gt;0,(VLOOKUP(D125,Families!$A$5:$I$205,8,0)),0)</f>
        <v>0</v>
      </c>
      <c r="R125" s="201">
        <f>IF(D125&gt;0,(VLOOKUP(D125,Families!$A$5:$I$205,9,0)),0)</f>
        <v>0</v>
      </c>
    </row>
    <row r="126" spans="1:18" s="202" customFormat="1" ht="15" customHeight="1" x14ac:dyDescent="0.35">
      <c r="A126" s="178"/>
      <c r="B126" s="263"/>
      <c r="C126" s="263"/>
      <c r="D126" s="187"/>
      <c r="E126" s="179">
        <f>IF(D126&gt;0,(VLOOKUP(D126,Families!$A$5:$I$205,2,0)),0)</f>
        <v>0</v>
      </c>
      <c r="F126" s="181"/>
      <c r="G126" s="188"/>
      <c r="H126" s="181"/>
      <c r="I126" s="182">
        <f>IF(G126=0,0,(H126*(VLOOKUP(G126,'Fee Schedule'!$C$2:$D$35,2,FALSE))))</f>
        <v>0</v>
      </c>
      <c r="J126" s="183" t="b">
        <f>IF(D126&gt;0,(IF(G126='Fee Schedule'!$C$2,'Fee Schedule'!$G$2,(IF(G126='Fee Schedule'!$C$3,'Fee Schedule'!$G$2,(IF(G126='Fee Schedule'!$C$4,'Fee Schedule'!$G$2,(IF(G126='Fee Schedule'!$C$5,'Fee Schedule'!$G$2,(IF(G126='Fee Schedule'!$C$6,'Fee Schedule'!$G$2,(IF(G126='Fee Schedule'!$C$10,'Fee Schedule'!$G$2,(IF(G126='Fee Schedule'!$C$22,'Fee Schedule'!$G$2,(VLOOKUP(D126,Families!$A$5:$I$205,4,0)))))))))))))))))</f>
        <v>0</v>
      </c>
      <c r="K126" s="210" t="b">
        <f>IF(D126&gt;0,(VLOOKUP(D126,Families!$A$5:$I$205,5,0)))</f>
        <v>0</v>
      </c>
      <c r="L126" s="260"/>
      <c r="M126" s="241"/>
      <c r="N126" s="241"/>
      <c r="O126" s="185">
        <f>IF(D126&gt;0,(VLOOKUP(D126,Families!$A$5:$I$205,3,0)),0)</f>
        <v>0</v>
      </c>
      <c r="P126" s="186">
        <f>IF(D126&gt;0,(VLOOKUP(D126,Families!$A$5:$I$205,7,0)),0)</f>
        <v>0</v>
      </c>
      <c r="Q126" s="200">
        <f>IF(D126&gt;0,(VLOOKUP(D126,Families!$A$5:$I$205,8,0)),0)</f>
        <v>0</v>
      </c>
      <c r="R126" s="201">
        <f>IF(D126&gt;0,(VLOOKUP(D126,Families!$A$5:$I$205,9,0)),0)</f>
        <v>0</v>
      </c>
    </row>
    <row r="127" spans="1:18" s="202" customFormat="1" ht="15" customHeight="1" x14ac:dyDescent="0.35">
      <c r="A127" s="178"/>
      <c r="B127" s="263"/>
      <c r="C127" s="263"/>
      <c r="D127" s="187"/>
      <c r="E127" s="179">
        <f>IF(D127&gt;0,(VLOOKUP(D127,Families!$A$5:$I$205,2,0)),0)</f>
        <v>0</v>
      </c>
      <c r="F127" s="181"/>
      <c r="G127" s="188"/>
      <c r="H127" s="181"/>
      <c r="I127" s="182">
        <f>IF(G127=0,0,(H127*(VLOOKUP(G127,'Fee Schedule'!$C$2:$D$35,2,FALSE))))</f>
        <v>0</v>
      </c>
      <c r="J127" s="183" t="b">
        <f>IF(D127&gt;0,(IF(G127='Fee Schedule'!$C$2,'Fee Schedule'!$G$2,(IF(G127='Fee Schedule'!$C$3,'Fee Schedule'!$G$2,(IF(G127='Fee Schedule'!$C$4,'Fee Schedule'!$G$2,(IF(G127='Fee Schedule'!$C$5,'Fee Schedule'!$G$2,(IF(G127='Fee Schedule'!$C$6,'Fee Schedule'!$G$2,(IF(G127='Fee Schedule'!$C$10,'Fee Schedule'!$G$2,(IF(G127='Fee Schedule'!$C$22,'Fee Schedule'!$G$2,(VLOOKUP(D127,Families!$A$5:$I$205,4,0)))))))))))))))))</f>
        <v>0</v>
      </c>
      <c r="K127" s="210" t="b">
        <f>IF(D127&gt;0,(VLOOKUP(D127,Families!$A$5:$I$205,5,0)))</f>
        <v>0</v>
      </c>
      <c r="L127" s="260"/>
      <c r="M127" s="241"/>
      <c r="N127" s="241"/>
      <c r="O127" s="185">
        <f>IF(D127&gt;0,(VLOOKUP(D127,Families!$A$5:$I$205,3,0)),0)</f>
        <v>0</v>
      </c>
      <c r="P127" s="186">
        <f>IF(D127&gt;0,(VLOOKUP(D127,Families!$A$5:$I$205,7,0)),0)</f>
        <v>0</v>
      </c>
      <c r="Q127" s="200">
        <f>IF(D127&gt;0,(VLOOKUP(D127,Families!$A$5:$I$205,8,0)),0)</f>
        <v>0</v>
      </c>
      <c r="R127" s="201">
        <f>IF(D127&gt;0,(VLOOKUP(D127,Families!$A$5:$I$205,9,0)),0)</f>
        <v>0</v>
      </c>
    </row>
    <row r="128" spans="1:18" s="202" customFormat="1" ht="15" customHeight="1" x14ac:dyDescent="0.35">
      <c r="A128" s="178"/>
      <c r="B128" s="263"/>
      <c r="C128" s="263"/>
      <c r="D128" s="187"/>
      <c r="E128" s="179">
        <f>IF(D128&gt;0,(VLOOKUP(D128,Families!$A$5:$I$205,2,0)),0)</f>
        <v>0</v>
      </c>
      <c r="F128" s="181"/>
      <c r="G128" s="188"/>
      <c r="H128" s="181"/>
      <c r="I128" s="182">
        <f>IF(G128=0,0,(H128*(VLOOKUP(G128,'Fee Schedule'!$C$2:$D$35,2,FALSE))))</f>
        <v>0</v>
      </c>
      <c r="J128" s="183" t="b">
        <f>IF(D128&gt;0,(IF(G128='Fee Schedule'!$C$2,'Fee Schedule'!$G$2,(IF(G128='Fee Schedule'!$C$3,'Fee Schedule'!$G$2,(IF(G128='Fee Schedule'!$C$4,'Fee Schedule'!$G$2,(IF(G128='Fee Schedule'!$C$5,'Fee Schedule'!$G$2,(IF(G128='Fee Schedule'!$C$6,'Fee Schedule'!$G$2,(IF(G128='Fee Schedule'!$C$10,'Fee Schedule'!$G$2,(IF(G128='Fee Schedule'!$C$22,'Fee Schedule'!$G$2,(VLOOKUP(D128,Families!$A$5:$I$205,4,0)))))))))))))))))</f>
        <v>0</v>
      </c>
      <c r="K128" s="210" t="b">
        <f>IF(D128&gt;0,(VLOOKUP(D128,Families!$A$5:$I$205,5,0)))</f>
        <v>0</v>
      </c>
      <c r="L128" s="260"/>
      <c r="M128" s="241"/>
      <c r="N128" s="241"/>
      <c r="O128" s="185">
        <f>IF(D128&gt;0,(VLOOKUP(D128,Families!$A$5:$I$205,3,0)),0)</f>
        <v>0</v>
      </c>
      <c r="P128" s="186">
        <f>IF(D128&gt;0,(VLOOKUP(D128,Families!$A$5:$I$205,7,0)),0)</f>
        <v>0</v>
      </c>
      <c r="Q128" s="200">
        <f>IF(D128&gt;0,(VLOOKUP(D128,Families!$A$5:$I$205,8,0)),0)</f>
        <v>0</v>
      </c>
      <c r="R128" s="201">
        <f>IF(D128&gt;0,(VLOOKUP(D128,Families!$A$5:$I$205,9,0)),0)</f>
        <v>0</v>
      </c>
    </row>
    <row r="129" spans="1:18" s="202" customFormat="1" ht="15" customHeight="1" x14ac:dyDescent="0.35">
      <c r="A129" s="178"/>
      <c r="B129" s="263"/>
      <c r="C129" s="263"/>
      <c r="D129" s="187"/>
      <c r="E129" s="179">
        <f>IF(D129&gt;0,(VLOOKUP(D129,Families!$A$5:$I$205,2,0)),0)</f>
        <v>0</v>
      </c>
      <c r="F129" s="181"/>
      <c r="G129" s="188"/>
      <c r="H129" s="181"/>
      <c r="I129" s="182">
        <f>IF(G129=0,0,(H129*(VLOOKUP(G129,'Fee Schedule'!$C$2:$D$35,2,FALSE))))</f>
        <v>0</v>
      </c>
      <c r="J129" s="183" t="b">
        <f>IF(D129&gt;0,(IF(G129='Fee Schedule'!$C$2,'Fee Schedule'!$G$2,(IF(G129='Fee Schedule'!$C$3,'Fee Schedule'!$G$2,(IF(G129='Fee Schedule'!$C$4,'Fee Schedule'!$G$2,(IF(G129='Fee Schedule'!$C$5,'Fee Schedule'!$G$2,(IF(G129='Fee Schedule'!$C$6,'Fee Schedule'!$G$2,(IF(G129='Fee Schedule'!$C$10,'Fee Schedule'!$G$2,(IF(G129='Fee Schedule'!$C$22,'Fee Schedule'!$G$2,(VLOOKUP(D129,Families!$A$5:$I$205,4,0)))))))))))))))))</f>
        <v>0</v>
      </c>
      <c r="K129" s="210" t="b">
        <f>IF(D129&gt;0,(VLOOKUP(D129,Families!$A$5:$I$205,5,0)))</f>
        <v>0</v>
      </c>
      <c r="L129" s="260"/>
      <c r="M129" s="241"/>
      <c r="N129" s="241"/>
      <c r="O129" s="185">
        <f>IF(D129&gt;0,(VLOOKUP(D129,Families!$A$5:$I$205,3,0)),0)</f>
        <v>0</v>
      </c>
      <c r="P129" s="186">
        <f>IF(D129&gt;0,(VLOOKUP(D129,Families!$A$5:$I$205,7,0)),0)</f>
        <v>0</v>
      </c>
      <c r="Q129" s="200">
        <f>IF(D129&gt;0,(VLOOKUP(D129,Families!$A$5:$I$205,8,0)),0)</f>
        <v>0</v>
      </c>
      <c r="R129" s="201">
        <f>IF(D129&gt;0,(VLOOKUP(D129,Families!$A$5:$I$205,9,0)),0)</f>
        <v>0</v>
      </c>
    </row>
    <row r="130" spans="1:18" s="202" customFormat="1" ht="15" customHeight="1" x14ac:dyDescent="0.35">
      <c r="A130" s="178"/>
      <c r="B130" s="263"/>
      <c r="C130" s="263"/>
      <c r="D130" s="187"/>
      <c r="E130" s="179">
        <f>IF(D130&gt;0,(VLOOKUP(D130,Families!$A$5:$I$205,2,0)),0)</f>
        <v>0</v>
      </c>
      <c r="F130" s="181"/>
      <c r="G130" s="188"/>
      <c r="H130" s="181"/>
      <c r="I130" s="182">
        <f>IF(G130=0,0,(H130*(VLOOKUP(G130,'Fee Schedule'!$C$2:$D$35,2,FALSE))))</f>
        <v>0</v>
      </c>
      <c r="J130" s="183" t="b">
        <f>IF(D130&gt;0,(IF(G130='Fee Schedule'!$C$2,'Fee Schedule'!$G$2,(IF(G130='Fee Schedule'!$C$3,'Fee Schedule'!$G$2,(IF(G130='Fee Schedule'!$C$4,'Fee Schedule'!$G$2,(IF(G130='Fee Schedule'!$C$5,'Fee Schedule'!$G$2,(IF(G130='Fee Schedule'!$C$6,'Fee Schedule'!$G$2,(IF(G130='Fee Schedule'!$C$10,'Fee Schedule'!$G$2,(IF(G130='Fee Schedule'!$C$22,'Fee Schedule'!$G$2,(VLOOKUP(D130,Families!$A$5:$I$205,4,0)))))))))))))))))</f>
        <v>0</v>
      </c>
      <c r="K130" s="210" t="b">
        <f>IF(D130&gt;0,(VLOOKUP(D130,Families!$A$5:$I$205,5,0)))</f>
        <v>0</v>
      </c>
      <c r="L130" s="260"/>
      <c r="M130" s="241"/>
      <c r="N130" s="241"/>
      <c r="O130" s="185">
        <f>IF(D130&gt;0,(VLOOKUP(D130,Families!$A$5:$I$205,3,0)),0)</f>
        <v>0</v>
      </c>
      <c r="P130" s="186">
        <f>IF(D130&gt;0,(VLOOKUP(D130,Families!$A$5:$I$205,7,0)),0)</f>
        <v>0</v>
      </c>
      <c r="Q130" s="200">
        <f>IF(D130&gt;0,(VLOOKUP(D130,Families!$A$5:$I$205,8,0)),0)</f>
        <v>0</v>
      </c>
      <c r="R130" s="201">
        <f>IF(D130&gt;0,(VLOOKUP(D130,Families!$A$5:$I$205,9,0)),0)</f>
        <v>0</v>
      </c>
    </row>
    <row r="131" spans="1:18" s="202" customFormat="1" ht="15" customHeight="1" x14ac:dyDescent="0.35">
      <c r="A131" s="178"/>
      <c r="B131" s="263"/>
      <c r="C131" s="263"/>
      <c r="D131" s="187"/>
      <c r="E131" s="179">
        <f>IF(D131&gt;0,(VLOOKUP(D131,Families!$A$5:$I$205,2,0)),0)</f>
        <v>0</v>
      </c>
      <c r="F131" s="181"/>
      <c r="G131" s="188"/>
      <c r="H131" s="181"/>
      <c r="I131" s="182">
        <f>IF(G131=0,0,(H131*(VLOOKUP(G131,'Fee Schedule'!$C$2:$D$35,2,FALSE))))</f>
        <v>0</v>
      </c>
      <c r="J131" s="183" t="b">
        <f>IF(D131&gt;0,(IF(G131='Fee Schedule'!$C$2,'Fee Schedule'!$G$2,(IF(G131='Fee Schedule'!$C$3,'Fee Schedule'!$G$2,(IF(G131='Fee Schedule'!$C$4,'Fee Schedule'!$G$2,(IF(G131='Fee Schedule'!$C$5,'Fee Schedule'!$G$2,(IF(G131='Fee Schedule'!$C$6,'Fee Schedule'!$G$2,(IF(G131='Fee Schedule'!$C$10,'Fee Schedule'!$G$2,(IF(G131='Fee Schedule'!$C$22,'Fee Schedule'!$G$2,(VLOOKUP(D131,Families!$A$5:$I$205,4,0)))))))))))))))))</f>
        <v>0</v>
      </c>
      <c r="K131" s="210" t="b">
        <f>IF(D131&gt;0,(VLOOKUP(D131,Families!$A$5:$I$205,5,0)))</f>
        <v>0</v>
      </c>
      <c r="L131" s="260"/>
      <c r="M131" s="241"/>
      <c r="N131" s="241"/>
      <c r="O131" s="185">
        <f>IF(D131&gt;0,(VLOOKUP(D131,Families!$A$5:$I$205,3,0)),0)</f>
        <v>0</v>
      </c>
      <c r="P131" s="186">
        <f>IF(D131&gt;0,(VLOOKUP(D131,Families!$A$5:$I$205,7,0)),0)</f>
        <v>0</v>
      </c>
      <c r="Q131" s="200">
        <f>IF(D131&gt;0,(VLOOKUP(D131,Families!$A$5:$I$205,8,0)),0)</f>
        <v>0</v>
      </c>
      <c r="R131" s="201">
        <f>IF(D131&gt;0,(VLOOKUP(D131,Families!$A$5:$I$205,9,0)),0)</f>
        <v>0</v>
      </c>
    </row>
    <row r="132" spans="1:18" s="202" customFormat="1" ht="15" customHeight="1" x14ac:dyDescent="0.35">
      <c r="A132" s="178"/>
      <c r="B132" s="263"/>
      <c r="C132" s="263"/>
      <c r="D132" s="187"/>
      <c r="E132" s="179">
        <f>IF(D132&gt;0,(VLOOKUP(D132,Families!$A$5:$I$205,2,0)),0)</f>
        <v>0</v>
      </c>
      <c r="F132" s="181"/>
      <c r="G132" s="188"/>
      <c r="H132" s="181"/>
      <c r="I132" s="182">
        <f>IF(G132=0,0,(H132*(VLOOKUP(G132,'Fee Schedule'!$C$2:$D$35,2,FALSE))))</f>
        <v>0</v>
      </c>
      <c r="J132" s="183" t="b">
        <f>IF(D132&gt;0,(IF(G132='Fee Schedule'!$C$2,'Fee Schedule'!$G$2,(IF(G132='Fee Schedule'!$C$3,'Fee Schedule'!$G$2,(IF(G132='Fee Schedule'!$C$4,'Fee Schedule'!$G$2,(IF(G132='Fee Schedule'!$C$5,'Fee Schedule'!$G$2,(IF(G132='Fee Schedule'!$C$6,'Fee Schedule'!$G$2,(IF(G132='Fee Schedule'!$C$10,'Fee Schedule'!$G$2,(IF(G132='Fee Schedule'!$C$22,'Fee Schedule'!$G$2,(VLOOKUP(D132,Families!$A$5:$I$205,4,0)))))))))))))))))</f>
        <v>0</v>
      </c>
      <c r="K132" s="210" t="b">
        <f>IF(D132&gt;0,(VLOOKUP(D132,Families!$A$5:$I$205,5,0)))</f>
        <v>0</v>
      </c>
      <c r="L132" s="260"/>
      <c r="M132" s="241"/>
      <c r="N132" s="241"/>
      <c r="O132" s="185">
        <f>IF(D132&gt;0,(VLOOKUP(D132,Families!$A$5:$I$205,3,0)),0)</f>
        <v>0</v>
      </c>
      <c r="P132" s="186">
        <f>IF(D132&gt;0,(VLOOKUP(D132,Families!$A$5:$I$205,7,0)),0)</f>
        <v>0</v>
      </c>
      <c r="Q132" s="200">
        <f>IF(D132&gt;0,(VLOOKUP(D132,Families!$A$5:$I$205,8,0)),0)</f>
        <v>0</v>
      </c>
      <c r="R132" s="201">
        <f>IF(D132&gt;0,(VLOOKUP(D132,Families!$A$5:$I$205,9,0)),0)</f>
        <v>0</v>
      </c>
    </row>
    <row r="133" spans="1:18" s="202" customFormat="1" ht="15" customHeight="1" x14ac:dyDescent="0.35">
      <c r="A133" s="178"/>
      <c r="B133" s="263"/>
      <c r="C133" s="263"/>
      <c r="D133" s="187"/>
      <c r="E133" s="179">
        <f>IF(D133&gt;0,(VLOOKUP(D133,Families!$A$5:$I$205,2,0)),0)</f>
        <v>0</v>
      </c>
      <c r="F133" s="181"/>
      <c r="G133" s="188"/>
      <c r="H133" s="181"/>
      <c r="I133" s="182">
        <f>IF(G133=0,0,(H133*(VLOOKUP(G133,'Fee Schedule'!$C$2:$D$35,2,FALSE))))</f>
        <v>0</v>
      </c>
      <c r="J133" s="183" t="b">
        <f>IF(D133&gt;0,(IF(G133='Fee Schedule'!$C$2,'Fee Schedule'!$G$2,(IF(G133='Fee Schedule'!$C$3,'Fee Schedule'!$G$2,(IF(G133='Fee Schedule'!$C$4,'Fee Schedule'!$G$2,(IF(G133='Fee Schedule'!$C$5,'Fee Schedule'!$G$2,(IF(G133='Fee Schedule'!$C$6,'Fee Schedule'!$G$2,(IF(G133='Fee Schedule'!$C$10,'Fee Schedule'!$G$2,(IF(G133='Fee Schedule'!$C$22,'Fee Schedule'!$G$2,(VLOOKUP(D133,Families!$A$5:$I$205,4,0)))))))))))))))))</f>
        <v>0</v>
      </c>
      <c r="K133" s="210" t="b">
        <f>IF(D133&gt;0,(VLOOKUP(D133,Families!$A$5:$I$205,5,0)))</f>
        <v>0</v>
      </c>
      <c r="L133" s="260"/>
      <c r="M133" s="241"/>
      <c r="N133" s="241"/>
      <c r="O133" s="185">
        <f>IF(D133&gt;0,(VLOOKUP(D133,Families!$A$5:$I$205,3,0)),0)</f>
        <v>0</v>
      </c>
      <c r="P133" s="186">
        <f>IF(D133&gt;0,(VLOOKUP(D133,Families!$A$5:$I$205,7,0)),0)</f>
        <v>0</v>
      </c>
      <c r="Q133" s="200">
        <f>IF(D133&gt;0,(VLOOKUP(D133,Families!$A$5:$I$205,8,0)),0)</f>
        <v>0</v>
      </c>
      <c r="R133" s="201">
        <f>IF(D133&gt;0,(VLOOKUP(D133,Families!$A$5:$I$205,9,0)),0)</f>
        <v>0</v>
      </c>
    </row>
    <row r="134" spans="1:18" s="202" customFormat="1" ht="15" customHeight="1" x14ac:dyDescent="0.35">
      <c r="A134" s="178"/>
      <c r="B134" s="263"/>
      <c r="C134" s="263"/>
      <c r="D134" s="187"/>
      <c r="E134" s="179">
        <f>IF(D134&gt;0,(VLOOKUP(D134,Families!$A$5:$I$205,2,0)),0)</f>
        <v>0</v>
      </c>
      <c r="F134" s="181"/>
      <c r="G134" s="188"/>
      <c r="H134" s="181"/>
      <c r="I134" s="182">
        <f>IF(G134=0,0,(H134*(VLOOKUP(G134,'Fee Schedule'!$C$2:$D$35,2,FALSE))))</f>
        <v>0</v>
      </c>
      <c r="J134" s="183" t="b">
        <f>IF(D134&gt;0,(IF(G134='Fee Schedule'!$C$2,'Fee Schedule'!$G$2,(IF(G134='Fee Schedule'!$C$3,'Fee Schedule'!$G$2,(IF(G134='Fee Schedule'!$C$4,'Fee Schedule'!$G$2,(IF(G134='Fee Schedule'!$C$5,'Fee Schedule'!$G$2,(IF(G134='Fee Schedule'!$C$6,'Fee Schedule'!$G$2,(IF(G134='Fee Schedule'!$C$10,'Fee Schedule'!$G$2,(IF(G134='Fee Schedule'!$C$22,'Fee Schedule'!$G$2,(VLOOKUP(D134,Families!$A$5:$I$205,4,0)))))))))))))))))</f>
        <v>0</v>
      </c>
      <c r="K134" s="210" t="b">
        <f>IF(D134&gt;0,(VLOOKUP(D134,Families!$A$5:$I$205,5,0)))</f>
        <v>0</v>
      </c>
      <c r="L134" s="260"/>
      <c r="M134" s="241"/>
      <c r="N134" s="241"/>
      <c r="O134" s="185">
        <f>IF(D134&gt;0,(VLOOKUP(D134,Families!$A$5:$I$205,3,0)),0)</f>
        <v>0</v>
      </c>
      <c r="P134" s="186">
        <f>IF(D134&gt;0,(VLOOKUP(D134,Families!$A$5:$I$205,7,0)),0)</f>
        <v>0</v>
      </c>
      <c r="Q134" s="200">
        <f>IF(D134&gt;0,(VLOOKUP(D134,Families!$A$5:$I$205,8,0)),0)</f>
        <v>0</v>
      </c>
      <c r="R134" s="201">
        <f>IF(D134&gt;0,(VLOOKUP(D134,Families!$A$5:$I$205,9,0)),0)</f>
        <v>0</v>
      </c>
    </row>
    <row r="135" spans="1:18" s="202" customFormat="1" ht="15" customHeight="1" x14ac:dyDescent="0.35">
      <c r="A135" s="178"/>
      <c r="B135" s="263"/>
      <c r="C135" s="263"/>
      <c r="D135" s="187"/>
      <c r="E135" s="179">
        <f>IF(D135&gt;0,(VLOOKUP(D135,Families!$A$5:$I$205,2,0)),0)</f>
        <v>0</v>
      </c>
      <c r="F135" s="181"/>
      <c r="G135" s="188"/>
      <c r="H135" s="181"/>
      <c r="I135" s="182">
        <f>IF(G135=0,0,(H135*(VLOOKUP(G135,'Fee Schedule'!$C$2:$D$35,2,FALSE))))</f>
        <v>0</v>
      </c>
      <c r="J135" s="183" t="b">
        <f>IF(D135&gt;0,(IF(G135='Fee Schedule'!$C$2,'Fee Schedule'!$G$2,(IF(G135='Fee Schedule'!$C$3,'Fee Schedule'!$G$2,(IF(G135='Fee Schedule'!$C$4,'Fee Schedule'!$G$2,(IF(G135='Fee Schedule'!$C$5,'Fee Schedule'!$G$2,(IF(G135='Fee Schedule'!$C$6,'Fee Schedule'!$G$2,(IF(G135='Fee Schedule'!$C$10,'Fee Schedule'!$G$2,(IF(G135='Fee Schedule'!$C$22,'Fee Schedule'!$G$2,(VLOOKUP(D135,Families!$A$5:$I$205,4,0)))))))))))))))))</f>
        <v>0</v>
      </c>
      <c r="K135" s="210" t="b">
        <f>IF(D135&gt;0,(VLOOKUP(D135,Families!$A$5:$I$205,5,0)))</f>
        <v>0</v>
      </c>
      <c r="L135" s="260"/>
      <c r="M135" s="241"/>
      <c r="N135" s="241"/>
      <c r="O135" s="185">
        <f>IF(D135&gt;0,(VLOOKUP(D135,Families!$A$5:$I$205,3,0)),0)</f>
        <v>0</v>
      </c>
      <c r="P135" s="186">
        <f>IF(D135&gt;0,(VLOOKUP(D135,Families!$A$5:$I$205,7,0)),0)</f>
        <v>0</v>
      </c>
      <c r="Q135" s="200">
        <f>IF(D135&gt;0,(VLOOKUP(D135,Families!$A$5:$I$205,8,0)),0)</f>
        <v>0</v>
      </c>
      <c r="R135" s="201">
        <f>IF(D135&gt;0,(VLOOKUP(D135,Families!$A$5:$I$205,9,0)),0)</f>
        <v>0</v>
      </c>
    </row>
    <row r="136" spans="1:18" s="202" customFormat="1" ht="15" customHeight="1" x14ac:dyDescent="0.35">
      <c r="A136" s="178"/>
      <c r="B136" s="263"/>
      <c r="C136" s="263"/>
      <c r="D136" s="187"/>
      <c r="E136" s="179">
        <f>IF(D136&gt;0,(VLOOKUP(D136,Families!$A$5:$I$205,2,0)),0)</f>
        <v>0</v>
      </c>
      <c r="F136" s="181"/>
      <c r="G136" s="188"/>
      <c r="H136" s="181"/>
      <c r="I136" s="182">
        <f>IF(G136=0,0,(H136*(VLOOKUP(G136,'Fee Schedule'!$C$2:$D$35,2,FALSE))))</f>
        <v>0</v>
      </c>
      <c r="J136" s="183" t="b">
        <f>IF(D136&gt;0,(IF(G136='Fee Schedule'!$C$2,'Fee Schedule'!$G$2,(IF(G136='Fee Schedule'!$C$3,'Fee Schedule'!$G$2,(IF(G136='Fee Schedule'!$C$4,'Fee Schedule'!$G$2,(IF(G136='Fee Schedule'!$C$5,'Fee Schedule'!$G$2,(IF(G136='Fee Schedule'!$C$6,'Fee Schedule'!$G$2,(IF(G136='Fee Schedule'!$C$10,'Fee Schedule'!$G$2,(IF(G136='Fee Schedule'!$C$22,'Fee Schedule'!$G$2,(VLOOKUP(D136,Families!$A$5:$I$205,4,0)))))))))))))))))</f>
        <v>0</v>
      </c>
      <c r="K136" s="210" t="b">
        <f>IF(D136&gt;0,(VLOOKUP(D136,Families!$A$5:$I$205,5,0)))</f>
        <v>0</v>
      </c>
      <c r="L136" s="260"/>
      <c r="M136" s="241"/>
      <c r="N136" s="241"/>
      <c r="O136" s="185">
        <f>IF(D136&gt;0,(VLOOKUP(D136,Families!$A$5:$I$205,3,0)),0)</f>
        <v>0</v>
      </c>
      <c r="P136" s="186">
        <f>IF(D136&gt;0,(VLOOKUP(D136,Families!$A$5:$I$205,7,0)),0)</f>
        <v>0</v>
      </c>
      <c r="Q136" s="200">
        <f>IF(D136&gt;0,(VLOOKUP(D136,Families!$A$5:$I$205,8,0)),0)</f>
        <v>0</v>
      </c>
      <c r="R136" s="201">
        <f>IF(D136&gt;0,(VLOOKUP(D136,Families!$A$5:$I$205,9,0)),0)</f>
        <v>0</v>
      </c>
    </row>
    <row r="137" spans="1:18" s="202" customFormat="1" ht="15" customHeight="1" x14ac:dyDescent="0.35">
      <c r="A137" s="178"/>
      <c r="B137" s="263"/>
      <c r="C137" s="263"/>
      <c r="D137" s="187"/>
      <c r="E137" s="179">
        <f>IF(D137&gt;0,(VLOOKUP(D137,Families!$A$5:$I$205,2,0)),0)</f>
        <v>0</v>
      </c>
      <c r="F137" s="181"/>
      <c r="G137" s="188"/>
      <c r="H137" s="181"/>
      <c r="I137" s="182">
        <f>IF(G137=0,0,(H137*(VLOOKUP(G137,'Fee Schedule'!$C$2:$D$35,2,FALSE))))</f>
        <v>0</v>
      </c>
      <c r="J137" s="183" t="b">
        <f>IF(D137&gt;0,(IF(G137='Fee Schedule'!$C$2,'Fee Schedule'!$G$2,(IF(G137='Fee Schedule'!$C$3,'Fee Schedule'!$G$2,(IF(G137='Fee Schedule'!$C$4,'Fee Schedule'!$G$2,(IF(G137='Fee Schedule'!$C$5,'Fee Schedule'!$G$2,(IF(G137='Fee Schedule'!$C$6,'Fee Schedule'!$G$2,(IF(G137='Fee Schedule'!$C$10,'Fee Schedule'!$G$2,(IF(G137='Fee Schedule'!$C$22,'Fee Schedule'!$G$2,(VLOOKUP(D137,Families!$A$5:$I$205,4,0)))))))))))))))))</f>
        <v>0</v>
      </c>
      <c r="K137" s="210" t="b">
        <f>IF(D137&gt;0,(VLOOKUP(D137,Families!$A$5:$I$205,5,0)))</f>
        <v>0</v>
      </c>
      <c r="L137" s="260"/>
      <c r="M137" s="241"/>
      <c r="N137" s="241"/>
      <c r="O137" s="185">
        <f>IF(D137&gt;0,(VLOOKUP(D137,Families!$A$5:$I$205,3,0)),0)</f>
        <v>0</v>
      </c>
      <c r="P137" s="186">
        <f>IF(D137&gt;0,(VLOOKUP(D137,Families!$A$5:$I$205,7,0)),0)</f>
        <v>0</v>
      </c>
      <c r="Q137" s="200">
        <f>IF(D137&gt;0,(VLOOKUP(D137,Families!$A$5:$I$205,8,0)),0)</f>
        <v>0</v>
      </c>
      <c r="R137" s="201">
        <f>IF(D137&gt;0,(VLOOKUP(D137,Families!$A$5:$I$205,9,0)),0)</f>
        <v>0</v>
      </c>
    </row>
    <row r="138" spans="1:18" s="202" customFormat="1" ht="15" customHeight="1" x14ac:dyDescent="0.35">
      <c r="A138" s="178"/>
      <c r="B138" s="263"/>
      <c r="C138" s="263"/>
      <c r="D138" s="187"/>
      <c r="E138" s="179">
        <f>IF(D138&gt;0,(VLOOKUP(D138,Families!$A$5:$I$205,2,0)),0)</f>
        <v>0</v>
      </c>
      <c r="F138" s="181"/>
      <c r="G138" s="188"/>
      <c r="H138" s="181"/>
      <c r="I138" s="182">
        <f>IF(G138=0,0,(H138*(VLOOKUP(G138,'Fee Schedule'!$C$2:$D$35,2,FALSE))))</f>
        <v>0</v>
      </c>
      <c r="J138" s="183" t="b">
        <f>IF(D138&gt;0,(IF(G138='Fee Schedule'!$C$2,'Fee Schedule'!$G$2,(IF(G138='Fee Schedule'!$C$3,'Fee Schedule'!$G$2,(IF(G138='Fee Schedule'!$C$4,'Fee Schedule'!$G$2,(IF(G138='Fee Schedule'!$C$5,'Fee Schedule'!$G$2,(IF(G138='Fee Schedule'!$C$6,'Fee Schedule'!$G$2,(IF(G138='Fee Schedule'!$C$10,'Fee Schedule'!$G$2,(IF(G138='Fee Schedule'!$C$22,'Fee Schedule'!$G$2,(VLOOKUP(D138,Families!$A$5:$I$205,4,0)))))))))))))))))</f>
        <v>0</v>
      </c>
      <c r="K138" s="210" t="b">
        <f>IF(D138&gt;0,(VLOOKUP(D138,Families!$A$5:$I$205,5,0)))</f>
        <v>0</v>
      </c>
      <c r="L138" s="260"/>
      <c r="M138" s="241"/>
      <c r="N138" s="241"/>
      <c r="O138" s="185">
        <f>IF(D138&gt;0,(VLOOKUP(D138,Families!$A$5:$I$205,3,0)),0)</f>
        <v>0</v>
      </c>
      <c r="P138" s="186">
        <f>IF(D138&gt;0,(VLOOKUP(D138,Families!$A$5:$I$205,7,0)),0)</f>
        <v>0</v>
      </c>
      <c r="Q138" s="200">
        <f>IF(D138&gt;0,(VLOOKUP(D138,Families!$A$5:$I$205,8,0)),0)</f>
        <v>0</v>
      </c>
      <c r="R138" s="201">
        <f>IF(D138&gt;0,(VLOOKUP(D138,Families!$A$5:$I$205,9,0)),0)</f>
        <v>0</v>
      </c>
    </row>
    <row r="139" spans="1:18" s="202" customFormat="1" ht="15" customHeight="1" x14ac:dyDescent="0.35">
      <c r="A139" s="178"/>
      <c r="B139" s="263"/>
      <c r="C139" s="263"/>
      <c r="D139" s="187"/>
      <c r="E139" s="179">
        <f>IF(D139&gt;0,(VLOOKUP(D139,Families!$A$5:$I$205,2,0)),0)</f>
        <v>0</v>
      </c>
      <c r="F139" s="181"/>
      <c r="G139" s="188"/>
      <c r="H139" s="181"/>
      <c r="I139" s="182">
        <f>IF(G139=0,0,(H139*(VLOOKUP(G139,'Fee Schedule'!$C$2:$D$35,2,FALSE))))</f>
        <v>0</v>
      </c>
      <c r="J139" s="183" t="b">
        <f>IF(D139&gt;0,(IF(G139='Fee Schedule'!$C$2,'Fee Schedule'!$G$2,(IF(G139='Fee Schedule'!$C$3,'Fee Schedule'!$G$2,(IF(G139='Fee Schedule'!$C$4,'Fee Schedule'!$G$2,(IF(G139='Fee Schedule'!$C$5,'Fee Schedule'!$G$2,(IF(G139='Fee Schedule'!$C$6,'Fee Schedule'!$G$2,(IF(G139='Fee Schedule'!$C$10,'Fee Schedule'!$G$2,(IF(G139='Fee Schedule'!$C$22,'Fee Schedule'!$G$2,(VLOOKUP(D139,Families!$A$5:$I$205,4,0)))))))))))))))))</f>
        <v>0</v>
      </c>
      <c r="K139" s="210" t="b">
        <f>IF(D139&gt;0,(VLOOKUP(D139,Families!$A$5:$I$205,5,0)))</f>
        <v>0</v>
      </c>
      <c r="L139" s="260"/>
      <c r="M139" s="241"/>
      <c r="N139" s="241"/>
      <c r="O139" s="185">
        <f>IF(D139&gt;0,(VLOOKUP(D139,Families!$A$5:$I$205,3,0)),0)</f>
        <v>0</v>
      </c>
      <c r="P139" s="186">
        <f>IF(D139&gt;0,(VLOOKUP(D139,Families!$A$5:$I$205,7,0)),0)</f>
        <v>0</v>
      </c>
      <c r="Q139" s="200">
        <f>IF(D139&gt;0,(VLOOKUP(D139,Families!$A$5:$I$205,8,0)),0)</f>
        <v>0</v>
      </c>
      <c r="R139" s="201">
        <f>IF(D139&gt;0,(VLOOKUP(D139,Families!$A$5:$I$205,9,0)),0)</f>
        <v>0</v>
      </c>
    </row>
    <row r="140" spans="1:18" s="202" customFormat="1" ht="15" customHeight="1" x14ac:dyDescent="0.35">
      <c r="A140" s="178"/>
      <c r="B140" s="263"/>
      <c r="C140" s="263"/>
      <c r="D140" s="187"/>
      <c r="E140" s="179">
        <f>IF(D140&gt;0,(VLOOKUP(D140,Families!$A$5:$I$205,2,0)),0)</f>
        <v>0</v>
      </c>
      <c r="F140" s="181"/>
      <c r="G140" s="188"/>
      <c r="H140" s="181"/>
      <c r="I140" s="182">
        <f>IF(G140=0,0,(H140*(VLOOKUP(G140,'Fee Schedule'!$C$2:$D$35,2,FALSE))))</f>
        <v>0</v>
      </c>
      <c r="J140" s="183" t="b">
        <f>IF(D140&gt;0,(IF(G140='Fee Schedule'!$C$2,'Fee Schedule'!$G$2,(IF(G140='Fee Schedule'!$C$3,'Fee Schedule'!$G$2,(IF(G140='Fee Schedule'!$C$4,'Fee Schedule'!$G$2,(IF(G140='Fee Schedule'!$C$5,'Fee Schedule'!$G$2,(IF(G140='Fee Schedule'!$C$6,'Fee Schedule'!$G$2,(IF(G140='Fee Schedule'!$C$10,'Fee Schedule'!$G$2,(IF(G140='Fee Schedule'!$C$22,'Fee Schedule'!$G$2,(VLOOKUP(D140,Families!$A$5:$I$205,4,0)))))))))))))))))</f>
        <v>0</v>
      </c>
      <c r="K140" s="210" t="b">
        <f>IF(D140&gt;0,(VLOOKUP(D140,Families!$A$5:$I$205,5,0)))</f>
        <v>0</v>
      </c>
      <c r="L140" s="260"/>
      <c r="M140" s="241"/>
      <c r="N140" s="241"/>
      <c r="O140" s="185">
        <f>IF(D140&gt;0,(VLOOKUP(D140,Families!$A$5:$I$205,3,0)),0)</f>
        <v>0</v>
      </c>
      <c r="P140" s="186">
        <f>IF(D140&gt;0,(VLOOKUP(D140,Families!$A$5:$I$205,7,0)),0)</f>
        <v>0</v>
      </c>
      <c r="Q140" s="200">
        <f>IF(D140&gt;0,(VLOOKUP(D140,Families!$A$5:$I$205,8,0)),0)</f>
        <v>0</v>
      </c>
      <c r="R140" s="201">
        <f>IF(D140&gt;0,(VLOOKUP(D140,Families!$A$5:$I$205,9,0)),0)</f>
        <v>0</v>
      </c>
    </row>
    <row r="141" spans="1:18" s="202" customFormat="1" ht="15" customHeight="1" x14ac:dyDescent="0.35">
      <c r="A141" s="178"/>
      <c r="B141" s="263"/>
      <c r="C141" s="263"/>
      <c r="D141" s="187"/>
      <c r="E141" s="179">
        <f>IF(D141&gt;0,(VLOOKUP(D141,Families!$A$5:$I$205,2,0)),0)</f>
        <v>0</v>
      </c>
      <c r="F141" s="181"/>
      <c r="G141" s="188"/>
      <c r="H141" s="181"/>
      <c r="I141" s="182">
        <f>IF(G141=0,0,(H141*(VLOOKUP(G141,'Fee Schedule'!$C$2:$D$35,2,FALSE))))</f>
        <v>0</v>
      </c>
      <c r="J141" s="183" t="b">
        <f>IF(D141&gt;0,(IF(G141='Fee Schedule'!$C$2,'Fee Schedule'!$G$2,(IF(G141='Fee Schedule'!$C$3,'Fee Schedule'!$G$2,(IF(G141='Fee Schedule'!$C$4,'Fee Schedule'!$G$2,(IF(G141='Fee Schedule'!$C$5,'Fee Schedule'!$G$2,(IF(G141='Fee Schedule'!$C$6,'Fee Schedule'!$G$2,(IF(G141='Fee Schedule'!$C$10,'Fee Schedule'!$G$2,(IF(G141='Fee Schedule'!$C$22,'Fee Schedule'!$G$2,(VLOOKUP(D141,Families!$A$5:$I$205,4,0)))))))))))))))))</f>
        <v>0</v>
      </c>
      <c r="K141" s="210" t="b">
        <f>IF(D141&gt;0,(VLOOKUP(D141,Families!$A$5:$I$205,5,0)))</f>
        <v>0</v>
      </c>
      <c r="L141" s="260"/>
      <c r="M141" s="241"/>
      <c r="N141" s="241"/>
      <c r="O141" s="185">
        <f>IF(D141&gt;0,(VLOOKUP(D141,Families!$A$5:$I$205,3,0)),0)</f>
        <v>0</v>
      </c>
      <c r="P141" s="186">
        <f>IF(D141&gt;0,(VLOOKUP(D141,Families!$A$5:$I$205,7,0)),0)</f>
        <v>0</v>
      </c>
      <c r="Q141" s="200">
        <f>IF(D141&gt;0,(VLOOKUP(D141,Families!$A$5:$I$205,8,0)),0)</f>
        <v>0</v>
      </c>
      <c r="R141" s="201">
        <f>IF(D141&gt;0,(VLOOKUP(D141,Families!$A$5:$I$205,9,0)),0)</f>
        <v>0</v>
      </c>
    </row>
    <row r="142" spans="1:18" s="202" customFormat="1" ht="15" customHeight="1" x14ac:dyDescent="0.35">
      <c r="A142" s="178"/>
      <c r="B142" s="263"/>
      <c r="C142" s="263"/>
      <c r="D142" s="187"/>
      <c r="E142" s="179">
        <f>IF(D142&gt;0,(VLOOKUP(D142,Families!$A$5:$I$205,2,0)),0)</f>
        <v>0</v>
      </c>
      <c r="F142" s="181"/>
      <c r="G142" s="188"/>
      <c r="H142" s="181"/>
      <c r="I142" s="182">
        <f>IF(G142=0,0,(H142*(VLOOKUP(G142,'Fee Schedule'!$C$2:$D$35,2,FALSE))))</f>
        <v>0</v>
      </c>
      <c r="J142" s="183" t="b">
        <f>IF(D142&gt;0,(IF(G142='Fee Schedule'!$C$2,'Fee Schedule'!$G$2,(IF(G142='Fee Schedule'!$C$3,'Fee Schedule'!$G$2,(IF(G142='Fee Schedule'!$C$4,'Fee Schedule'!$G$2,(IF(G142='Fee Schedule'!$C$5,'Fee Schedule'!$G$2,(IF(G142='Fee Schedule'!$C$6,'Fee Schedule'!$G$2,(IF(G142='Fee Schedule'!$C$10,'Fee Schedule'!$G$2,(IF(G142='Fee Schedule'!$C$22,'Fee Schedule'!$G$2,(VLOOKUP(D142,Families!$A$5:$I$205,4,0)))))))))))))))))</f>
        <v>0</v>
      </c>
      <c r="K142" s="210" t="b">
        <f>IF(D142&gt;0,(VLOOKUP(D142,Families!$A$5:$I$205,5,0)))</f>
        <v>0</v>
      </c>
      <c r="L142" s="260"/>
      <c r="M142" s="241"/>
      <c r="N142" s="241"/>
      <c r="O142" s="185">
        <f>IF(D142&gt;0,(VLOOKUP(D142,Families!$A$5:$I$205,3,0)),0)</f>
        <v>0</v>
      </c>
      <c r="P142" s="186">
        <f>IF(D142&gt;0,(VLOOKUP(D142,Families!$A$5:$I$205,7,0)),0)</f>
        <v>0</v>
      </c>
      <c r="Q142" s="200">
        <f>IF(D142&gt;0,(VLOOKUP(D142,Families!$A$5:$I$205,8,0)),0)</f>
        <v>0</v>
      </c>
      <c r="R142" s="201">
        <f>IF(D142&gt;0,(VLOOKUP(D142,Families!$A$5:$I$205,9,0)),0)</f>
        <v>0</v>
      </c>
    </row>
    <row r="143" spans="1:18" s="202" customFormat="1" ht="15" customHeight="1" x14ac:dyDescent="0.35">
      <c r="A143" s="178"/>
      <c r="B143" s="263"/>
      <c r="C143" s="263"/>
      <c r="D143" s="187"/>
      <c r="E143" s="179">
        <f>IF(D143&gt;0,(VLOOKUP(D143,Families!$A$5:$I$205,2,0)),0)</f>
        <v>0</v>
      </c>
      <c r="F143" s="181"/>
      <c r="G143" s="188"/>
      <c r="H143" s="181"/>
      <c r="I143" s="182">
        <f>IF(G143=0,0,(H143*(VLOOKUP(G143,'Fee Schedule'!$C$2:$D$35,2,FALSE))))</f>
        <v>0</v>
      </c>
      <c r="J143" s="183" t="b">
        <f>IF(D143&gt;0,(IF(G143='Fee Schedule'!$C$2,'Fee Schedule'!$G$2,(IF(G143='Fee Schedule'!$C$3,'Fee Schedule'!$G$2,(IF(G143='Fee Schedule'!$C$4,'Fee Schedule'!$G$2,(IF(G143='Fee Schedule'!$C$5,'Fee Schedule'!$G$2,(IF(G143='Fee Schedule'!$C$6,'Fee Schedule'!$G$2,(IF(G143='Fee Schedule'!$C$10,'Fee Schedule'!$G$2,(IF(G143='Fee Schedule'!$C$22,'Fee Schedule'!$G$2,(VLOOKUP(D143,Families!$A$5:$I$205,4,0)))))))))))))))))</f>
        <v>0</v>
      </c>
      <c r="K143" s="210" t="b">
        <f>IF(D143&gt;0,(VLOOKUP(D143,Families!$A$5:$I$205,5,0)))</f>
        <v>0</v>
      </c>
      <c r="L143" s="260"/>
      <c r="M143" s="241"/>
      <c r="N143" s="241"/>
      <c r="O143" s="185">
        <f>IF(D143&gt;0,(VLOOKUP(D143,Families!$A$5:$I$205,3,0)),0)</f>
        <v>0</v>
      </c>
      <c r="P143" s="186">
        <f>IF(D143&gt;0,(VLOOKUP(D143,Families!$A$5:$I$205,7,0)),0)</f>
        <v>0</v>
      </c>
      <c r="Q143" s="200">
        <f>IF(D143&gt;0,(VLOOKUP(D143,Families!$A$5:$I$205,8,0)),0)</f>
        <v>0</v>
      </c>
      <c r="R143" s="201">
        <f>IF(D143&gt;0,(VLOOKUP(D143,Families!$A$5:$I$205,9,0)),0)</f>
        <v>0</v>
      </c>
    </row>
    <row r="144" spans="1:18" s="202" customFormat="1" ht="15" customHeight="1" x14ac:dyDescent="0.35">
      <c r="A144" s="178"/>
      <c r="B144" s="263"/>
      <c r="C144" s="263"/>
      <c r="D144" s="187"/>
      <c r="E144" s="179">
        <f>IF(D144&gt;0,(VLOOKUP(D144,Families!$A$5:$I$205,2,0)),0)</f>
        <v>0</v>
      </c>
      <c r="F144" s="181"/>
      <c r="G144" s="188"/>
      <c r="H144" s="181"/>
      <c r="I144" s="182">
        <f>IF(G144=0,0,(H144*(VLOOKUP(G144,'Fee Schedule'!$C$2:$D$35,2,FALSE))))</f>
        <v>0</v>
      </c>
      <c r="J144" s="183" t="b">
        <f>IF(D144&gt;0,(IF(G144='Fee Schedule'!$C$2,'Fee Schedule'!$G$2,(IF(G144='Fee Schedule'!$C$3,'Fee Schedule'!$G$2,(IF(G144='Fee Schedule'!$C$4,'Fee Schedule'!$G$2,(IF(G144='Fee Schedule'!$C$5,'Fee Schedule'!$G$2,(IF(G144='Fee Schedule'!$C$6,'Fee Schedule'!$G$2,(IF(G144='Fee Schedule'!$C$10,'Fee Schedule'!$G$2,(IF(G144='Fee Schedule'!$C$22,'Fee Schedule'!$G$2,(VLOOKUP(D144,Families!$A$5:$I$205,4,0)))))))))))))))))</f>
        <v>0</v>
      </c>
      <c r="K144" s="210" t="b">
        <f>IF(D144&gt;0,(VLOOKUP(D144,Families!$A$5:$I$205,5,0)))</f>
        <v>0</v>
      </c>
      <c r="L144" s="260"/>
      <c r="M144" s="241"/>
      <c r="N144" s="241"/>
      <c r="O144" s="185">
        <f>IF(D144&gt;0,(VLOOKUP(D144,Families!$A$5:$I$205,3,0)),0)</f>
        <v>0</v>
      </c>
      <c r="P144" s="186">
        <f>IF(D144&gt;0,(VLOOKUP(D144,Families!$A$5:$I$205,7,0)),0)</f>
        <v>0</v>
      </c>
      <c r="Q144" s="200">
        <f>IF(D144&gt;0,(VLOOKUP(D144,Families!$A$5:$I$205,8,0)),0)</f>
        <v>0</v>
      </c>
      <c r="R144" s="201">
        <f>IF(D144&gt;0,(VLOOKUP(D144,Families!$A$5:$I$205,9,0)),0)</f>
        <v>0</v>
      </c>
    </row>
    <row r="145" spans="1:18" s="202" customFormat="1" ht="15" customHeight="1" x14ac:dyDescent="0.35">
      <c r="A145" s="178"/>
      <c r="B145" s="263"/>
      <c r="C145" s="263"/>
      <c r="D145" s="187"/>
      <c r="E145" s="179">
        <f>IF(D145&gt;0,(VLOOKUP(D145,Families!$A$5:$I$205,2,0)),0)</f>
        <v>0</v>
      </c>
      <c r="F145" s="181"/>
      <c r="G145" s="188"/>
      <c r="H145" s="181"/>
      <c r="I145" s="182">
        <f>IF(G145=0,0,(H145*(VLOOKUP(G145,'Fee Schedule'!$C$2:$D$35,2,FALSE))))</f>
        <v>0</v>
      </c>
      <c r="J145" s="183" t="b">
        <f>IF(D145&gt;0,(IF(G145='Fee Schedule'!$C$2,'Fee Schedule'!$G$2,(IF(G145='Fee Schedule'!$C$3,'Fee Schedule'!$G$2,(IF(G145='Fee Schedule'!$C$4,'Fee Schedule'!$G$2,(IF(G145='Fee Schedule'!$C$5,'Fee Schedule'!$G$2,(IF(G145='Fee Schedule'!$C$6,'Fee Schedule'!$G$2,(IF(G145='Fee Schedule'!$C$10,'Fee Schedule'!$G$2,(IF(G145='Fee Schedule'!$C$22,'Fee Schedule'!$G$2,(VLOOKUP(D145,Families!$A$5:$I$205,4,0)))))))))))))))))</f>
        <v>0</v>
      </c>
      <c r="K145" s="210" t="b">
        <f>IF(D145&gt;0,(VLOOKUP(D145,Families!$A$5:$I$205,5,0)))</f>
        <v>0</v>
      </c>
      <c r="L145" s="260"/>
      <c r="M145" s="241"/>
      <c r="N145" s="241"/>
      <c r="O145" s="185">
        <f>IF(D145&gt;0,(VLOOKUP(D145,Families!$A$5:$I$205,3,0)),0)</f>
        <v>0</v>
      </c>
      <c r="P145" s="186">
        <f>IF(D145&gt;0,(VLOOKUP(D145,Families!$A$5:$I$205,7,0)),0)</f>
        <v>0</v>
      </c>
      <c r="Q145" s="200">
        <f>IF(D145&gt;0,(VLOOKUP(D145,Families!$A$5:$I$205,8,0)),0)</f>
        <v>0</v>
      </c>
      <c r="R145" s="201">
        <f>IF(D145&gt;0,(VLOOKUP(D145,Families!$A$5:$I$205,9,0)),0)</f>
        <v>0</v>
      </c>
    </row>
    <row r="146" spans="1:18" s="202" customFormat="1" ht="15" customHeight="1" x14ac:dyDescent="0.35">
      <c r="A146" s="178"/>
      <c r="B146" s="263"/>
      <c r="C146" s="263"/>
      <c r="D146" s="187"/>
      <c r="E146" s="179">
        <f>IF(D146&gt;0,(VLOOKUP(D146,Families!$A$5:$I$205,2,0)),0)</f>
        <v>0</v>
      </c>
      <c r="F146" s="181"/>
      <c r="G146" s="188"/>
      <c r="H146" s="181"/>
      <c r="I146" s="182">
        <f>IF(G146=0,0,(H146*(VLOOKUP(G146,'Fee Schedule'!$C$2:$D$35,2,FALSE))))</f>
        <v>0</v>
      </c>
      <c r="J146" s="183" t="b">
        <f>IF(D146&gt;0,(IF(G146='Fee Schedule'!$C$2,'Fee Schedule'!$G$2,(IF(G146='Fee Schedule'!$C$3,'Fee Schedule'!$G$2,(IF(G146='Fee Schedule'!$C$4,'Fee Schedule'!$G$2,(IF(G146='Fee Schedule'!$C$5,'Fee Schedule'!$G$2,(IF(G146='Fee Schedule'!$C$6,'Fee Schedule'!$G$2,(IF(G146='Fee Schedule'!$C$10,'Fee Schedule'!$G$2,(IF(G146='Fee Schedule'!$C$22,'Fee Schedule'!$G$2,(VLOOKUP(D146,Families!$A$5:$I$205,4,0)))))))))))))))))</f>
        <v>0</v>
      </c>
      <c r="K146" s="210" t="b">
        <f>IF(D146&gt;0,(VLOOKUP(D146,Families!$A$5:$I$205,5,0)))</f>
        <v>0</v>
      </c>
      <c r="L146" s="260"/>
      <c r="M146" s="241"/>
      <c r="N146" s="241"/>
      <c r="O146" s="185">
        <f>IF(D146&gt;0,(VLOOKUP(D146,Families!$A$5:$I$205,3,0)),0)</f>
        <v>0</v>
      </c>
      <c r="P146" s="186">
        <f>IF(D146&gt;0,(VLOOKUP(D146,Families!$A$5:$I$205,7,0)),0)</f>
        <v>0</v>
      </c>
      <c r="Q146" s="200">
        <f>IF(D146&gt;0,(VLOOKUP(D146,Families!$A$5:$I$205,8,0)),0)</f>
        <v>0</v>
      </c>
      <c r="R146" s="201">
        <f>IF(D146&gt;0,(VLOOKUP(D146,Families!$A$5:$I$205,9,0)),0)</f>
        <v>0</v>
      </c>
    </row>
    <row r="147" spans="1:18" s="202" customFormat="1" ht="15" customHeight="1" x14ac:dyDescent="0.35">
      <c r="A147" s="178"/>
      <c r="B147" s="263"/>
      <c r="C147" s="263"/>
      <c r="D147" s="187"/>
      <c r="E147" s="179">
        <f>IF(D147&gt;0,(VLOOKUP(D147,Families!$A$5:$I$205,2,0)),0)</f>
        <v>0</v>
      </c>
      <c r="F147" s="181"/>
      <c r="G147" s="188"/>
      <c r="H147" s="181"/>
      <c r="I147" s="182">
        <f>IF(G147=0,0,(H147*(VLOOKUP(G147,'Fee Schedule'!$C$2:$D$35,2,FALSE))))</f>
        <v>0</v>
      </c>
      <c r="J147" s="183" t="b">
        <f>IF(D147&gt;0,(IF(G147='Fee Schedule'!$C$2,'Fee Schedule'!$G$2,(IF(G147='Fee Schedule'!$C$3,'Fee Schedule'!$G$2,(IF(G147='Fee Schedule'!$C$4,'Fee Schedule'!$G$2,(IF(G147='Fee Schedule'!$C$5,'Fee Schedule'!$G$2,(IF(G147='Fee Schedule'!$C$6,'Fee Schedule'!$G$2,(IF(G147='Fee Schedule'!$C$10,'Fee Schedule'!$G$2,(IF(G147='Fee Schedule'!$C$22,'Fee Schedule'!$G$2,(VLOOKUP(D147,Families!$A$5:$I$205,4,0)))))))))))))))))</f>
        <v>0</v>
      </c>
      <c r="K147" s="210" t="b">
        <f>IF(D147&gt;0,(VLOOKUP(D147,Families!$A$5:$I$205,5,0)))</f>
        <v>0</v>
      </c>
      <c r="L147" s="260"/>
      <c r="M147" s="241"/>
      <c r="N147" s="241"/>
      <c r="O147" s="185">
        <f>IF(D147&gt;0,(VLOOKUP(D147,Families!$A$5:$I$205,3,0)),0)</f>
        <v>0</v>
      </c>
      <c r="P147" s="186">
        <f>IF(D147&gt;0,(VLOOKUP(D147,Families!$A$5:$I$205,7,0)),0)</f>
        <v>0</v>
      </c>
      <c r="Q147" s="200">
        <f>IF(D147&gt;0,(VLOOKUP(D147,Families!$A$5:$I$205,8,0)),0)</f>
        <v>0</v>
      </c>
      <c r="R147" s="201">
        <f>IF(D147&gt;0,(VLOOKUP(D147,Families!$A$5:$I$205,9,0)),0)</f>
        <v>0</v>
      </c>
    </row>
    <row r="148" spans="1:18" s="202" customFormat="1" ht="15" customHeight="1" x14ac:dyDescent="0.35">
      <c r="A148" s="178"/>
      <c r="B148" s="263"/>
      <c r="C148" s="263"/>
      <c r="D148" s="187"/>
      <c r="E148" s="179">
        <f>IF(D148&gt;0,(VLOOKUP(D148,Families!$A$5:$I$205,2,0)),0)</f>
        <v>0</v>
      </c>
      <c r="F148" s="181"/>
      <c r="G148" s="188"/>
      <c r="H148" s="181"/>
      <c r="I148" s="182">
        <f>IF(G148=0,0,(H148*(VLOOKUP(G148,'Fee Schedule'!$C$2:$D$35,2,FALSE))))</f>
        <v>0</v>
      </c>
      <c r="J148" s="183" t="b">
        <f>IF(D148&gt;0,(IF(G148='Fee Schedule'!$C$2,'Fee Schedule'!$G$2,(IF(G148='Fee Schedule'!$C$3,'Fee Schedule'!$G$2,(IF(G148='Fee Schedule'!$C$4,'Fee Schedule'!$G$2,(IF(G148='Fee Schedule'!$C$5,'Fee Schedule'!$G$2,(IF(G148='Fee Schedule'!$C$6,'Fee Schedule'!$G$2,(IF(G148='Fee Schedule'!$C$10,'Fee Schedule'!$G$2,(IF(G148='Fee Schedule'!$C$22,'Fee Schedule'!$G$2,(VLOOKUP(D148,Families!$A$5:$I$205,4,0)))))))))))))))))</f>
        <v>0</v>
      </c>
      <c r="K148" s="210" t="b">
        <f>IF(D148&gt;0,(VLOOKUP(D148,Families!$A$5:$I$205,5,0)))</f>
        <v>0</v>
      </c>
      <c r="L148" s="260"/>
      <c r="M148" s="241"/>
      <c r="N148" s="241"/>
      <c r="O148" s="185">
        <f>IF(D148&gt;0,(VLOOKUP(D148,Families!$A$5:$I$205,3,0)),0)</f>
        <v>0</v>
      </c>
      <c r="P148" s="186">
        <f>IF(D148&gt;0,(VLOOKUP(D148,Families!$A$5:$I$205,7,0)),0)</f>
        <v>0</v>
      </c>
      <c r="Q148" s="200">
        <f>IF(D148&gt;0,(VLOOKUP(D148,Families!$A$5:$I$205,8,0)),0)</f>
        <v>0</v>
      </c>
      <c r="R148" s="201">
        <f>IF(D148&gt;0,(VLOOKUP(D148,Families!$A$5:$I$205,9,0)),0)</f>
        <v>0</v>
      </c>
    </row>
    <row r="149" spans="1:18" s="202" customFormat="1" ht="15" customHeight="1" x14ac:dyDescent="0.35">
      <c r="A149" s="178"/>
      <c r="B149" s="263"/>
      <c r="C149" s="263"/>
      <c r="D149" s="187"/>
      <c r="E149" s="179">
        <f>IF(D149&gt;0,(VLOOKUP(D149,Families!$A$5:$I$205,2,0)),0)</f>
        <v>0</v>
      </c>
      <c r="F149" s="181"/>
      <c r="G149" s="188"/>
      <c r="H149" s="181"/>
      <c r="I149" s="182">
        <f>IF(G149=0,0,(H149*(VLOOKUP(G149,'Fee Schedule'!$C$2:$D$35,2,FALSE))))</f>
        <v>0</v>
      </c>
      <c r="J149" s="183" t="b">
        <f>IF(D149&gt;0,(IF(G149='Fee Schedule'!$C$2,'Fee Schedule'!$G$2,(IF(G149='Fee Schedule'!$C$3,'Fee Schedule'!$G$2,(IF(G149='Fee Schedule'!$C$4,'Fee Schedule'!$G$2,(IF(G149='Fee Schedule'!$C$5,'Fee Schedule'!$G$2,(IF(G149='Fee Schedule'!$C$6,'Fee Schedule'!$G$2,(IF(G149='Fee Schedule'!$C$10,'Fee Schedule'!$G$2,(IF(G149='Fee Schedule'!$C$22,'Fee Schedule'!$G$2,(VLOOKUP(D149,Families!$A$5:$I$205,4,0)))))))))))))))))</f>
        <v>0</v>
      </c>
      <c r="K149" s="210" t="b">
        <f>IF(D149&gt;0,(VLOOKUP(D149,Families!$A$5:$I$205,5,0)))</f>
        <v>0</v>
      </c>
      <c r="L149" s="260"/>
      <c r="M149" s="241"/>
      <c r="N149" s="241"/>
      <c r="O149" s="185">
        <f>IF(D149&gt;0,(VLOOKUP(D149,Families!$A$5:$I$205,3,0)),0)</f>
        <v>0</v>
      </c>
      <c r="P149" s="186">
        <f>IF(D149&gt;0,(VLOOKUP(D149,Families!$A$5:$I$205,7,0)),0)</f>
        <v>0</v>
      </c>
      <c r="Q149" s="200">
        <f>IF(D149&gt;0,(VLOOKUP(D149,Families!$A$5:$I$205,8,0)),0)</f>
        <v>0</v>
      </c>
      <c r="R149" s="201">
        <f>IF(D149&gt;0,(VLOOKUP(D149,Families!$A$5:$I$205,9,0)),0)</f>
        <v>0</v>
      </c>
    </row>
    <row r="150" spans="1:18" s="202" customFormat="1" ht="15" customHeight="1" x14ac:dyDescent="0.35">
      <c r="A150" s="178"/>
      <c r="B150" s="263"/>
      <c r="C150" s="263"/>
      <c r="D150" s="187"/>
      <c r="E150" s="179">
        <f>IF(D150&gt;0,(VLOOKUP(D150,Families!$A$5:$I$205,2,0)),0)</f>
        <v>0</v>
      </c>
      <c r="F150" s="181"/>
      <c r="G150" s="188"/>
      <c r="H150" s="181"/>
      <c r="I150" s="182">
        <f>IF(G150=0,0,(H150*(VLOOKUP(G150,'Fee Schedule'!$C$2:$D$35,2,FALSE))))</f>
        <v>0</v>
      </c>
      <c r="J150" s="183" t="b">
        <f>IF(D150&gt;0,(IF(G150='Fee Schedule'!$C$2,'Fee Schedule'!$G$2,(IF(G150='Fee Schedule'!$C$3,'Fee Schedule'!$G$2,(IF(G150='Fee Schedule'!$C$4,'Fee Schedule'!$G$2,(IF(G150='Fee Schedule'!$C$5,'Fee Schedule'!$G$2,(IF(G150='Fee Schedule'!$C$6,'Fee Schedule'!$G$2,(IF(G150='Fee Schedule'!$C$10,'Fee Schedule'!$G$2,(IF(G150='Fee Schedule'!$C$22,'Fee Schedule'!$G$2,(VLOOKUP(D150,Families!$A$5:$I$205,4,0)))))))))))))))))</f>
        <v>0</v>
      </c>
      <c r="K150" s="210" t="b">
        <f>IF(D150&gt;0,(VLOOKUP(D150,Families!$A$5:$I$205,5,0)))</f>
        <v>0</v>
      </c>
      <c r="L150" s="260"/>
      <c r="M150" s="241"/>
      <c r="N150" s="241"/>
      <c r="O150" s="185">
        <f>IF(D150&gt;0,(VLOOKUP(D150,Families!$A$5:$I$205,3,0)),0)</f>
        <v>0</v>
      </c>
      <c r="P150" s="186">
        <f>IF(D150&gt;0,(VLOOKUP(D150,Families!$A$5:$I$205,7,0)),0)</f>
        <v>0</v>
      </c>
      <c r="Q150" s="200">
        <f>IF(D150&gt;0,(VLOOKUP(D150,Families!$A$5:$I$205,8,0)),0)</f>
        <v>0</v>
      </c>
      <c r="R150" s="201">
        <f>IF(D150&gt;0,(VLOOKUP(D150,Families!$A$5:$I$205,9,0)),0)</f>
        <v>0</v>
      </c>
    </row>
    <row r="151" spans="1:18" s="202" customFormat="1" ht="15" customHeight="1" x14ac:dyDescent="0.35">
      <c r="A151" s="178"/>
      <c r="B151" s="263"/>
      <c r="C151" s="263"/>
      <c r="D151" s="187"/>
      <c r="E151" s="179">
        <f>IF(D151&gt;0,(VLOOKUP(D151,Families!$A$5:$I$205,2,0)),0)</f>
        <v>0</v>
      </c>
      <c r="F151" s="181"/>
      <c r="G151" s="188"/>
      <c r="H151" s="181"/>
      <c r="I151" s="182">
        <f>IF(G151=0,0,(H151*(VLOOKUP(G151,'Fee Schedule'!$C$2:$D$35,2,FALSE))))</f>
        <v>0</v>
      </c>
      <c r="J151" s="183" t="b">
        <f>IF(D151&gt;0,(IF(G151='Fee Schedule'!$C$2,'Fee Schedule'!$G$2,(IF(G151='Fee Schedule'!$C$3,'Fee Schedule'!$G$2,(IF(G151='Fee Schedule'!$C$4,'Fee Schedule'!$G$2,(IF(G151='Fee Schedule'!$C$5,'Fee Schedule'!$G$2,(IF(G151='Fee Schedule'!$C$6,'Fee Schedule'!$G$2,(IF(G151='Fee Schedule'!$C$10,'Fee Schedule'!$G$2,(IF(G151='Fee Schedule'!$C$22,'Fee Schedule'!$G$2,(VLOOKUP(D151,Families!$A$5:$I$205,4,0)))))))))))))))))</f>
        <v>0</v>
      </c>
      <c r="K151" s="210" t="b">
        <f>IF(D151&gt;0,(VLOOKUP(D151,Families!$A$5:$I$205,5,0)))</f>
        <v>0</v>
      </c>
      <c r="L151" s="260"/>
      <c r="M151" s="241"/>
      <c r="N151" s="241"/>
      <c r="O151" s="185">
        <f>IF(D151&gt;0,(VLOOKUP(D151,Families!$A$5:$I$205,3,0)),0)</f>
        <v>0</v>
      </c>
      <c r="P151" s="186">
        <f>IF(D151&gt;0,(VLOOKUP(D151,Families!$A$5:$I$205,7,0)),0)</f>
        <v>0</v>
      </c>
      <c r="Q151" s="200">
        <f>IF(D151&gt;0,(VLOOKUP(D151,Families!$A$5:$I$205,8,0)),0)</f>
        <v>0</v>
      </c>
      <c r="R151" s="201">
        <f>IF(D151&gt;0,(VLOOKUP(D151,Families!$A$5:$I$205,9,0)),0)</f>
        <v>0</v>
      </c>
    </row>
    <row r="152" spans="1:18" s="202" customFormat="1" ht="15" customHeight="1" x14ac:dyDescent="0.35">
      <c r="A152" s="178"/>
      <c r="B152" s="263"/>
      <c r="C152" s="263"/>
      <c r="D152" s="187"/>
      <c r="E152" s="179">
        <f>IF(D152&gt;0,(VLOOKUP(D152,Families!$A$5:$I$205,2,0)),0)</f>
        <v>0</v>
      </c>
      <c r="F152" s="181"/>
      <c r="G152" s="188"/>
      <c r="H152" s="181"/>
      <c r="I152" s="182">
        <f>IF(G152=0,0,(H152*(VLOOKUP(G152,'Fee Schedule'!$C$2:$D$35,2,FALSE))))</f>
        <v>0</v>
      </c>
      <c r="J152" s="183" t="b">
        <f>IF(D152&gt;0,(IF(G152='Fee Schedule'!$C$2,'Fee Schedule'!$G$2,(IF(G152='Fee Schedule'!$C$3,'Fee Schedule'!$G$2,(IF(G152='Fee Schedule'!$C$4,'Fee Schedule'!$G$2,(IF(G152='Fee Schedule'!$C$5,'Fee Schedule'!$G$2,(IF(G152='Fee Schedule'!$C$6,'Fee Schedule'!$G$2,(IF(G152='Fee Schedule'!$C$10,'Fee Schedule'!$G$2,(IF(G152='Fee Schedule'!$C$22,'Fee Schedule'!$G$2,(VLOOKUP(D152,Families!$A$5:$I$205,4,0)))))))))))))))))</f>
        <v>0</v>
      </c>
      <c r="K152" s="210" t="b">
        <f>IF(D152&gt;0,(VLOOKUP(D152,Families!$A$5:$I$205,5,0)))</f>
        <v>0</v>
      </c>
      <c r="L152" s="260"/>
      <c r="M152" s="241"/>
      <c r="N152" s="241"/>
      <c r="O152" s="185">
        <f>IF(D152&gt;0,(VLOOKUP(D152,Families!$A$5:$I$205,3,0)),0)</f>
        <v>0</v>
      </c>
      <c r="P152" s="186">
        <f>IF(D152&gt;0,(VLOOKUP(D152,Families!$A$5:$I$205,7,0)),0)</f>
        <v>0</v>
      </c>
      <c r="Q152" s="200">
        <f>IF(D152&gt;0,(VLOOKUP(D152,Families!$A$5:$I$205,8,0)),0)</f>
        <v>0</v>
      </c>
      <c r="R152" s="201">
        <f>IF(D152&gt;0,(VLOOKUP(D152,Families!$A$5:$I$205,9,0)),0)</f>
        <v>0</v>
      </c>
    </row>
    <row r="153" spans="1:18" s="202" customFormat="1" ht="15" customHeight="1" x14ac:dyDescent="0.35">
      <c r="A153" s="178"/>
      <c r="B153" s="263"/>
      <c r="C153" s="263"/>
      <c r="D153" s="187"/>
      <c r="E153" s="179">
        <f>IF(D153&gt;0,(VLOOKUP(D153,Families!$A$5:$I$205,2,0)),0)</f>
        <v>0</v>
      </c>
      <c r="F153" s="181"/>
      <c r="G153" s="188"/>
      <c r="H153" s="181"/>
      <c r="I153" s="182">
        <f>IF(G153=0,0,(H153*(VLOOKUP(G153,'Fee Schedule'!$C$2:$D$35,2,FALSE))))</f>
        <v>0</v>
      </c>
      <c r="J153" s="183" t="b">
        <f>IF(D153&gt;0,(IF(G153='Fee Schedule'!$C$2,'Fee Schedule'!$G$2,(IF(G153='Fee Schedule'!$C$3,'Fee Schedule'!$G$2,(IF(G153='Fee Schedule'!$C$4,'Fee Schedule'!$G$2,(IF(G153='Fee Schedule'!$C$5,'Fee Schedule'!$G$2,(IF(G153='Fee Schedule'!$C$6,'Fee Schedule'!$G$2,(IF(G153='Fee Schedule'!$C$10,'Fee Schedule'!$G$2,(IF(G153='Fee Schedule'!$C$22,'Fee Schedule'!$G$2,(VLOOKUP(D153,Families!$A$5:$I$205,4,0)))))))))))))))))</f>
        <v>0</v>
      </c>
      <c r="K153" s="210" t="b">
        <f>IF(D153&gt;0,(VLOOKUP(D153,Families!$A$5:$I$205,5,0)))</f>
        <v>0</v>
      </c>
      <c r="L153" s="260"/>
      <c r="M153" s="241"/>
      <c r="N153" s="241"/>
      <c r="O153" s="185">
        <f>IF(D153&gt;0,(VLOOKUP(D153,Families!$A$5:$I$205,3,0)),0)</f>
        <v>0</v>
      </c>
      <c r="P153" s="186">
        <f>IF(D153&gt;0,(VLOOKUP(D153,Families!$A$5:$I$205,7,0)),0)</f>
        <v>0</v>
      </c>
      <c r="Q153" s="200">
        <f>IF(D153&gt;0,(VLOOKUP(D153,Families!$A$5:$I$205,8,0)),0)</f>
        <v>0</v>
      </c>
      <c r="R153" s="201">
        <f>IF(D153&gt;0,(VLOOKUP(D153,Families!$A$5:$I$205,9,0)),0)</f>
        <v>0</v>
      </c>
    </row>
    <row r="154" spans="1:18" s="202" customFormat="1" ht="15" customHeight="1" x14ac:dyDescent="0.35">
      <c r="A154" s="178"/>
      <c r="B154" s="263"/>
      <c r="C154" s="263"/>
      <c r="D154" s="187"/>
      <c r="E154" s="179">
        <f>IF(D154&gt;0,(VLOOKUP(D154,Families!$A$5:$I$205,2,0)),0)</f>
        <v>0</v>
      </c>
      <c r="F154" s="181"/>
      <c r="G154" s="188"/>
      <c r="H154" s="181"/>
      <c r="I154" s="182">
        <f>IF(G154=0,0,(H154*(VLOOKUP(G154,'Fee Schedule'!$C$2:$D$35,2,FALSE))))</f>
        <v>0</v>
      </c>
      <c r="J154" s="183" t="b">
        <f>IF(D154&gt;0,(IF(G154='Fee Schedule'!$C$2,'Fee Schedule'!$G$2,(IF(G154='Fee Schedule'!$C$3,'Fee Schedule'!$G$2,(IF(G154='Fee Schedule'!$C$4,'Fee Schedule'!$G$2,(IF(G154='Fee Schedule'!$C$5,'Fee Schedule'!$G$2,(IF(G154='Fee Schedule'!$C$6,'Fee Schedule'!$G$2,(IF(G154='Fee Schedule'!$C$10,'Fee Schedule'!$G$2,(IF(G154='Fee Schedule'!$C$22,'Fee Schedule'!$G$2,(VLOOKUP(D154,Families!$A$5:$I$205,4,0)))))))))))))))))</f>
        <v>0</v>
      </c>
      <c r="K154" s="210" t="b">
        <f>IF(D154&gt;0,(VLOOKUP(D154,Families!$A$5:$I$205,5,0)))</f>
        <v>0</v>
      </c>
      <c r="L154" s="260"/>
      <c r="M154" s="241"/>
      <c r="N154" s="241"/>
      <c r="O154" s="185">
        <f>IF(D154&gt;0,(VLOOKUP(D154,Families!$A$5:$I$205,3,0)),0)</f>
        <v>0</v>
      </c>
      <c r="P154" s="186">
        <f>IF(D154&gt;0,(VLOOKUP(D154,Families!$A$5:$I$205,7,0)),0)</f>
        <v>0</v>
      </c>
      <c r="Q154" s="200">
        <f>IF(D154&gt;0,(VLOOKUP(D154,Families!$A$5:$I$205,8,0)),0)</f>
        <v>0</v>
      </c>
      <c r="R154" s="201">
        <f>IF(D154&gt;0,(VLOOKUP(D154,Families!$A$5:$I$205,9,0)),0)</f>
        <v>0</v>
      </c>
    </row>
    <row r="155" spans="1:18" s="202" customFormat="1" ht="15" customHeight="1" x14ac:dyDescent="0.35">
      <c r="A155" s="178"/>
      <c r="B155" s="263"/>
      <c r="C155" s="263"/>
      <c r="D155" s="187"/>
      <c r="E155" s="179">
        <f>IF(D155&gt;0,(VLOOKUP(D155,Families!$A$5:$I$205,2,0)),0)</f>
        <v>0</v>
      </c>
      <c r="F155" s="181"/>
      <c r="G155" s="188"/>
      <c r="H155" s="181"/>
      <c r="I155" s="182">
        <f>IF(G155=0,0,(H155*(VLOOKUP(G155,'Fee Schedule'!$C$2:$D$35,2,FALSE))))</f>
        <v>0</v>
      </c>
      <c r="J155" s="183" t="b">
        <f>IF(D155&gt;0,(IF(G155='Fee Schedule'!$C$2,'Fee Schedule'!$G$2,(IF(G155='Fee Schedule'!$C$3,'Fee Schedule'!$G$2,(IF(G155='Fee Schedule'!$C$4,'Fee Schedule'!$G$2,(IF(G155='Fee Schedule'!$C$5,'Fee Schedule'!$G$2,(IF(G155='Fee Schedule'!$C$6,'Fee Schedule'!$G$2,(IF(G155='Fee Schedule'!$C$10,'Fee Schedule'!$G$2,(IF(G155='Fee Schedule'!$C$22,'Fee Schedule'!$G$2,(VLOOKUP(D155,Families!$A$5:$I$205,4,0)))))))))))))))))</f>
        <v>0</v>
      </c>
      <c r="K155" s="210" t="b">
        <f>IF(D155&gt;0,(VLOOKUP(D155,Families!$A$5:$I$205,5,0)))</f>
        <v>0</v>
      </c>
      <c r="L155" s="260"/>
      <c r="M155" s="241"/>
      <c r="N155" s="241"/>
      <c r="O155" s="185">
        <f>IF(D155&gt;0,(VLOOKUP(D155,Families!$A$5:$I$205,3,0)),0)</f>
        <v>0</v>
      </c>
      <c r="P155" s="186">
        <f>IF(D155&gt;0,(VLOOKUP(D155,Families!$A$5:$I$205,7,0)),0)</f>
        <v>0</v>
      </c>
      <c r="Q155" s="200">
        <f>IF(D155&gt;0,(VLOOKUP(D155,Families!$A$5:$I$205,8,0)),0)</f>
        <v>0</v>
      </c>
      <c r="R155" s="201">
        <f>IF(D155&gt;0,(VLOOKUP(D155,Families!$A$5:$I$205,9,0)),0)</f>
        <v>0</v>
      </c>
    </row>
    <row r="156" spans="1:18" s="202" customFormat="1" ht="15" customHeight="1" x14ac:dyDescent="0.35">
      <c r="A156" s="178"/>
      <c r="B156" s="263"/>
      <c r="C156" s="263"/>
      <c r="D156" s="187"/>
      <c r="E156" s="179">
        <f>IF(D156&gt;0,(VLOOKUP(D156,Families!$A$5:$I$205,2,0)),0)</f>
        <v>0</v>
      </c>
      <c r="F156" s="181"/>
      <c r="G156" s="188"/>
      <c r="H156" s="181"/>
      <c r="I156" s="182">
        <f>IF(G156=0,0,(H156*(VLOOKUP(G156,'Fee Schedule'!$C$2:$D$35,2,FALSE))))</f>
        <v>0</v>
      </c>
      <c r="J156" s="183" t="b">
        <f>IF(D156&gt;0,(IF(G156='Fee Schedule'!$C$2,'Fee Schedule'!$G$2,(IF(G156='Fee Schedule'!$C$3,'Fee Schedule'!$G$2,(IF(G156='Fee Schedule'!$C$4,'Fee Schedule'!$G$2,(IF(G156='Fee Schedule'!$C$5,'Fee Schedule'!$G$2,(IF(G156='Fee Schedule'!$C$6,'Fee Schedule'!$G$2,(IF(G156='Fee Schedule'!$C$10,'Fee Schedule'!$G$2,(IF(G156='Fee Schedule'!$C$22,'Fee Schedule'!$G$2,(VLOOKUP(D156,Families!$A$5:$I$205,4,0)))))))))))))))))</f>
        <v>0</v>
      </c>
      <c r="K156" s="210" t="b">
        <f>IF(D156&gt;0,(VLOOKUP(D156,Families!$A$5:$I$205,5,0)))</f>
        <v>0</v>
      </c>
      <c r="L156" s="260"/>
      <c r="M156" s="241"/>
      <c r="N156" s="241"/>
      <c r="O156" s="185">
        <f>IF(D156&gt;0,(VLOOKUP(D156,Families!$A$5:$I$205,3,0)),0)</f>
        <v>0</v>
      </c>
      <c r="P156" s="186">
        <f>IF(D156&gt;0,(VLOOKUP(D156,Families!$A$5:$I$205,7,0)),0)</f>
        <v>0</v>
      </c>
      <c r="Q156" s="200">
        <f>IF(D156&gt;0,(VLOOKUP(D156,Families!$A$5:$I$205,8,0)),0)</f>
        <v>0</v>
      </c>
      <c r="R156" s="201">
        <f>IF(D156&gt;0,(VLOOKUP(D156,Families!$A$5:$I$205,9,0)),0)</f>
        <v>0</v>
      </c>
    </row>
    <row r="157" spans="1:18" s="202" customFormat="1" ht="15" customHeight="1" x14ac:dyDescent="0.35">
      <c r="A157" s="178"/>
      <c r="B157" s="263"/>
      <c r="C157" s="263"/>
      <c r="D157" s="187"/>
      <c r="E157" s="179">
        <f>IF(D157&gt;0,(VLOOKUP(D157,Families!$A$5:$I$205,2,0)),0)</f>
        <v>0</v>
      </c>
      <c r="F157" s="181"/>
      <c r="G157" s="188"/>
      <c r="H157" s="181"/>
      <c r="I157" s="182">
        <f>IF(G157=0,0,(H157*(VLOOKUP(G157,'Fee Schedule'!$C$2:$D$35,2,FALSE))))</f>
        <v>0</v>
      </c>
      <c r="J157" s="183" t="b">
        <f>IF(D157&gt;0,(IF(G157='Fee Schedule'!$C$2,'Fee Schedule'!$G$2,(IF(G157='Fee Schedule'!$C$3,'Fee Schedule'!$G$2,(IF(G157='Fee Schedule'!$C$4,'Fee Schedule'!$G$2,(IF(G157='Fee Schedule'!$C$5,'Fee Schedule'!$G$2,(IF(G157='Fee Schedule'!$C$6,'Fee Schedule'!$G$2,(IF(G157='Fee Schedule'!$C$10,'Fee Schedule'!$G$2,(IF(G157='Fee Schedule'!$C$22,'Fee Schedule'!$G$2,(VLOOKUP(D157,Families!$A$5:$I$205,4,0)))))))))))))))))</f>
        <v>0</v>
      </c>
      <c r="K157" s="210" t="b">
        <f>IF(D157&gt;0,(VLOOKUP(D157,Families!$A$5:$I$205,5,0)))</f>
        <v>0</v>
      </c>
      <c r="L157" s="260"/>
      <c r="M157" s="241"/>
      <c r="N157" s="241"/>
      <c r="O157" s="185">
        <f>IF(D157&gt;0,(VLOOKUP(D157,Families!$A$5:$I$205,3,0)),0)</f>
        <v>0</v>
      </c>
      <c r="P157" s="186">
        <f>IF(D157&gt;0,(VLOOKUP(D157,Families!$A$5:$I$205,7,0)),0)</f>
        <v>0</v>
      </c>
      <c r="Q157" s="200">
        <f>IF(D157&gt;0,(VLOOKUP(D157,Families!$A$5:$I$205,8,0)),0)</f>
        <v>0</v>
      </c>
      <c r="R157" s="201">
        <f>IF(D157&gt;0,(VLOOKUP(D157,Families!$A$5:$I$205,9,0)),0)</f>
        <v>0</v>
      </c>
    </row>
    <row r="158" spans="1:18" s="202" customFormat="1" ht="15" customHeight="1" x14ac:dyDescent="0.35">
      <c r="A158" s="178"/>
      <c r="B158" s="263"/>
      <c r="C158" s="263"/>
      <c r="D158" s="187"/>
      <c r="E158" s="179">
        <f>IF(D158&gt;0,(VLOOKUP(D158,Families!$A$5:$I$205,2,0)),0)</f>
        <v>0</v>
      </c>
      <c r="F158" s="181"/>
      <c r="G158" s="188"/>
      <c r="H158" s="181"/>
      <c r="I158" s="182">
        <f>IF(G158=0,0,(H158*(VLOOKUP(G158,'Fee Schedule'!$C$2:$D$35,2,FALSE))))</f>
        <v>0</v>
      </c>
      <c r="J158" s="183" t="b">
        <f>IF(D158&gt;0,(IF(G158='Fee Schedule'!$C$2,'Fee Schedule'!$G$2,(IF(G158='Fee Schedule'!$C$3,'Fee Schedule'!$G$2,(IF(G158='Fee Schedule'!$C$4,'Fee Schedule'!$G$2,(IF(G158='Fee Schedule'!$C$5,'Fee Schedule'!$G$2,(IF(G158='Fee Schedule'!$C$6,'Fee Schedule'!$G$2,(IF(G158='Fee Schedule'!$C$10,'Fee Schedule'!$G$2,(IF(G158='Fee Schedule'!$C$22,'Fee Schedule'!$G$2,(VLOOKUP(D158,Families!$A$5:$I$205,4,0)))))))))))))))))</f>
        <v>0</v>
      </c>
      <c r="K158" s="210" t="b">
        <f>IF(D158&gt;0,(VLOOKUP(D158,Families!$A$5:$I$205,5,0)))</f>
        <v>0</v>
      </c>
      <c r="L158" s="260"/>
      <c r="M158" s="241"/>
      <c r="N158" s="241"/>
      <c r="O158" s="185">
        <f>IF(D158&gt;0,(VLOOKUP(D158,Families!$A$5:$I$205,3,0)),0)</f>
        <v>0</v>
      </c>
      <c r="P158" s="186">
        <f>IF(D158&gt;0,(VLOOKUP(D158,Families!$A$5:$I$205,7,0)),0)</f>
        <v>0</v>
      </c>
      <c r="Q158" s="200">
        <f>IF(D158&gt;0,(VLOOKUP(D158,Families!$A$5:$I$205,8,0)),0)</f>
        <v>0</v>
      </c>
      <c r="R158" s="201">
        <f>IF(D158&gt;0,(VLOOKUP(D158,Families!$A$5:$I$205,9,0)),0)</f>
        <v>0</v>
      </c>
    </row>
    <row r="159" spans="1:18" s="202" customFormat="1" ht="15" customHeight="1" x14ac:dyDescent="0.35">
      <c r="A159" s="178"/>
      <c r="B159" s="263"/>
      <c r="C159" s="263"/>
      <c r="D159" s="187"/>
      <c r="E159" s="179">
        <f>IF(D159&gt;0,(VLOOKUP(D159,Families!$A$5:$I$205,2,0)),0)</f>
        <v>0</v>
      </c>
      <c r="F159" s="181"/>
      <c r="G159" s="188"/>
      <c r="H159" s="181"/>
      <c r="I159" s="182">
        <f>IF(G159=0,0,(H159*(VLOOKUP(G159,'Fee Schedule'!$C$2:$D$35,2,FALSE))))</f>
        <v>0</v>
      </c>
      <c r="J159" s="183" t="b">
        <f>IF(D159&gt;0,(IF(G159='Fee Schedule'!$C$2,'Fee Schedule'!$G$2,(IF(G159='Fee Schedule'!$C$3,'Fee Schedule'!$G$2,(IF(G159='Fee Schedule'!$C$4,'Fee Schedule'!$G$2,(IF(G159='Fee Schedule'!$C$5,'Fee Schedule'!$G$2,(IF(G159='Fee Schedule'!$C$6,'Fee Schedule'!$G$2,(IF(G159='Fee Schedule'!$C$10,'Fee Schedule'!$G$2,(IF(G159='Fee Schedule'!$C$22,'Fee Schedule'!$G$2,(VLOOKUP(D159,Families!$A$5:$I$205,4,0)))))))))))))))))</f>
        <v>0</v>
      </c>
      <c r="K159" s="210" t="b">
        <f>IF(D159&gt;0,(VLOOKUP(D159,Families!$A$5:$I$205,5,0)))</f>
        <v>0</v>
      </c>
      <c r="L159" s="260"/>
      <c r="M159" s="241"/>
      <c r="N159" s="241"/>
      <c r="O159" s="185">
        <f>IF(D159&gt;0,(VLOOKUP(D159,Families!$A$5:$I$205,3,0)),0)</f>
        <v>0</v>
      </c>
      <c r="P159" s="186">
        <f>IF(D159&gt;0,(VLOOKUP(D159,Families!$A$5:$I$205,7,0)),0)</f>
        <v>0</v>
      </c>
      <c r="Q159" s="200">
        <f>IF(D159&gt;0,(VLOOKUP(D159,Families!$A$5:$I$205,8,0)),0)</f>
        <v>0</v>
      </c>
      <c r="R159" s="201">
        <f>IF(D159&gt;0,(VLOOKUP(D159,Families!$A$5:$I$205,9,0)),0)</f>
        <v>0</v>
      </c>
    </row>
    <row r="160" spans="1:18" s="202" customFormat="1" ht="15" customHeight="1" x14ac:dyDescent="0.35">
      <c r="A160" s="178"/>
      <c r="B160" s="263"/>
      <c r="C160" s="263"/>
      <c r="D160" s="187"/>
      <c r="E160" s="179">
        <f>IF(D160&gt;0,(VLOOKUP(D160,Families!$A$5:$I$205,2,0)),0)</f>
        <v>0</v>
      </c>
      <c r="F160" s="181"/>
      <c r="G160" s="188"/>
      <c r="H160" s="181"/>
      <c r="I160" s="182">
        <f>IF(G160=0,0,(H160*(VLOOKUP(G160,'Fee Schedule'!$C$2:$D$35,2,FALSE))))</f>
        <v>0</v>
      </c>
      <c r="J160" s="183" t="b">
        <f>IF(D160&gt;0,(IF(G160='Fee Schedule'!$C$2,'Fee Schedule'!$G$2,(IF(G160='Fee Schedule'!$C$3,'Fee Schedule'!$G$2,(IF(G160='Fee Schedule'!$C$4,'Fee Schedule'!$G$2,(IF(G160='Fee Schedule'!$C$5,'Fee Schedule'!$G$2,(IF(G160='Fee Schedule'!$C$6,'Fee Schedule'!$G$2,(IF(G160='Fee Schedule'!$C$10,'Fee Schedule'!$G$2,(IF(G160='Fee Schedule'!$C$22,'Fee Schedule'!$G$2,(VLOOKUP(D160,Families!$A$5:$I$205,4,0)))))))))))))))))</f>
        <v>0</v>
      </c>
      <c r="K160" s="210" t="b">
        <f>IF(D160&gt;0,(VLOOKUP(D160,Families!$A$5:$I$205,5,0)))</f>
        <v>0</v>
      </c>
      <c r="L160" s="260"/>
      <c r="M160" s="241"/>
      <c r="N160" s="241"/>
      <c r="O160" s="185">
        <f>IF(D160&gt;0,(VLOOKUP(D160,Families!$A$5:$I$205,3,0)),0)</f>
        <v>0</v>
      </c>
      <c r="P160" s="186">
        <f>IF(D160&gt;0,(VLOOKUP(D160,Families!$A$5:$I$205,7,0)),0)</f>
        <v>0</v>
      </c>
      <c r="Q160" s="200">
        <f>IF(D160&gt;0,(VLOOKUP(D160,Families!$A$5:$I$205,8,0)),0)</f>
        <v>0</v>
      </c>
      <c r="R160" s="201">
        <f>IF(D160&gt;0,(VLOOKUP(D160,Families!$A$5:$I$205,9,0)),0)</f>
        <v>0</v>
      </c>
    </row>
    <row r="161" spans="1:18" s="202" customFormat="1" ht="15" customHeight="1" x14ac:dyDescent="0.35">
      <c r="A161" s="178"/>
      <c r="B161" s="263"/>
      <c r="C161" s="263"/>
      <c r="D161" s="187"/>
      <c r="E161" s="179">
        <f>IF(D161&gt;0,(VLOOKUP(D161,Families!$A$5:$I$205,2,0)),0)</f>
        <v>0</v>
      </c>
      <c r="F161" s="181"/>
      <c r="G161" s="188"/>
      <c r="H161" s="181"/>
      <c r="I161" s="182">
        <f>IF(G161=0,0,(H161*(VLOOKUP(G161,'Fee Schedule'!$C$2:$D$35,2,FALSE))))</f>
        <v>0</v>
      </c>
      <c r="J161" s="183" t="b">
        <f>IF(D161&gt;0,(IF(G161='Fee Schedule'!$C$2,'Fee Schedule'!$G$2,(IF(G161='Fee Schedule'!$C$3,'Fee Schedule'!$G$2,(IF(G161='Fee Schedule'!$C$4,'Fee Schedule'!$G$2,(IF(G161='Fee Schedule'!$C$5,'Fee Schedule'!$G$2,(IF(G161='Fee Schedule'!$C$6,'Fee Schedule'!$G$2,(IF(G161='Fee Schedule'!$C$10,'Fee Schedule'!$G$2,(IF(G161='Fee Schedule'!$C$22,'Fee Schedule'!$G$2,(VLOOKUP(D161,Families!$A$5:$I$205,4,0)))))))))))))))))</f>
        <v>0</v>
      </c>
      <c r="K161" s="210" t="b">
        <f>IF(D161&gt;0,(VLOOKUP(D161,Families!$A$5:$I$205,5,0)))</f>
        <v>0</v>
      </c>
      <c r="L161" s="260"/>
      <c r="M161" s="241"/>
      <c r="N161" s="241"/>
      <c r="O161" s="185">
        <f>IF(D161&gt;0,(VLOOKUP(D161,Families!$A$5:$I$205,3,0)),0)</f>
        <v>0</v>
      </c>
      <c r="P161" s="186">
        <f>IF(D161&gt;0,(VLOOKUP(D161,Families!$A$5:$I$205,7,0)),0)</f>
        <v>0</v>
      </c>
      <c r="Q161" s="200">
        <f>IF(D161&gt;0,(VLOOKUP(D161,Families!$A$5:$I$205,8,0)),0)</f>
        <v>0</v>
      </c>
      <c r="R161" s="201">
        <f>IF(D161&gt;0,(VLOOKUP(D161,Families!$A$5:$I$205,9,0)),0)</f>
        <v>0</v>
      </c>
    </row>
    <row r="162" spans="1:18" s="202" customFormat="1" ht="15" customHeight="1" x14ac:dyDescent="0.35">
      <c r="A162" s="178"/>
      <c r="B162" s="263"/>
      <c r="C162" s="263"/>
      <c r="D162" s="187"/>
      <c r="E162" s="179">
        <f>IF(D162&gt;0,(VLOOKUP(D162,Families!$A$5:$I$205,2,0)),0)</f>
        <v>0</v>
      </c>
      <c r="F162" s="181"/>
      <c r="G162" s="188"/>
      <c r="H162" s="181"/>
      <c r="I162" s="182">
        <f>IF(G162=0,0,(H162*(VLOOKUP(G162,'Fee Schedule'!$C$2:$D$35,2,FALSE))))</f>
        <v>0</v>
      </c>
      <c r="J162" s="183" t="b">
        <f>IF(D162&gt;0,(IF(G162='Fee Schedule'!$C$2,'Fee Schedule'!$G$2,(IF(G162='Fee Schedule'!$C$3,'Fee Schedule'!$G$2,(IF(G162='Fee Schedule'!$C$4,'Fee Schedule'!$G$2,(IF(G162='Fee Schedule'!$C$5,'Fee Schedule'!$G$2,(IF(G162='Fee Schedule'!$C$6,'Fee Schedule'!$G$2,(IF(G162='Fee Schedule'!$C$10,'Fee Schedule'!$G$2,(IF(G162='Fee Schedule'!$C$22,'Fee Schedule'!$G$2,(VLOOKUP(D162,Families!$A$5:$I$205,4,0)))))))))))))))))</f>
        <v>0</v>
      </c>
      <c r="K162" s="210" t="b">
        <f>IF(D162&gt;0,(VLOOKUP(D162,Families!$A$5:$I$205,5,0)))</f>
        <v>0</v>
      </c>
      <c r="L162" s="260"/>
      <c r="M162" s="241"/>
      <c r="N162" s="241"/>
      <c r="O162" s="185">
        <f>IF(D162&gt;0,(VLOOKUP(D162,Families!$A$5:$I$205,3,0)),0)</f>
        <v>0</v>
      </c>
      <c r="P162" s="186">
        <f>IF(D162&gt;0,(VLOOKUP(D162,Families!$A$5:$I$205,7,0)),0)</f>
        <v>0</v>
      </c>
      <c r="Q162" s="200">
        <f>IF(D162&gt;0,(VLOOKUP(D162,Families!$A$5:$I$205,8,0)),0)</f>
        <v>0</v>
      </c>
      <c r="R162" s="201">
        <f>IF(D162&gt;0,(VLOOKUP(D162,Families!$A$5:$I$205,9,0)),0)</f>
        <v>0</v>
      </c>
    </row>
    <row r="163" spans="1:18" s="202" customFormat="1" ht="15" customHeight="1" x14ac:dyDescent="0.35">
      <c r="A163" s="178"/>
      <c r="B163" s="263"/>
      <c r="C163" s="263"/>
      <c r="D163" s="187"/>
      <c r="E163" s="179">
        <f>IF(D163&gt;0,(VLOOKUP(D163,Families!$A$5:$I$205,2,0)),0)</f>
        <v>0</v>
      </c>
      <c r="F163" s="181"/>
      <c r="G163" s="188"/>
      <c r="H163" s="181"/>
      <c r="I163" s="182">
        <f>IF(G163=0,0,(H163*(VLOOKUP(G163,'Fee Schedule'!$C$2:$D$35,2,FALSE))))</f>
        <v>0</v>
      </c>
      <c r="J163" s="183" t="b">
        <f>IF(D163&gt;0,(IF(G163='Fee Schedule'!$C$2,'Fee Schedule'!$G$2,(IF(G163='Fee Schedule'!$C$3,'Fee Schedule'!$G$2,(IF(G163='Fee Schedule'!$C$4,'Fee Schedule'!$G$2,(IF(G163='Fee Schedule'!$C$5,'Fee Schedule'!$G$2,(IF(G163='Fee Schedule'!$C$6,'Fee Schedule'!$G$2,(IF(G163='Fee Schedule'!$C$10,'Fee Schedule'!$G$2,(IF(G163='Fee Schedule'!$C$22,'Fee Schedule'!$G$2,(VLOOKUP(D163,Families!$A$5:$I$205,4,0)))))))))))))))))</f>
        <v>0</v>
      </c>
      <c r="K163" s="210" t="b">
        <f>IF(D163&gt;0,(VLOOKUP(D163,Families!$A$5:$I$205,5,0)))</f>
        <v>0</v>
      </c>
      <c r="L163" s="260"/>
      <c r="M163" s="241"/>
      <c r="N163" s="241"/>
      <c r="O163" s="185">
        <f>IF(D163&gt;0,(VLOOKUP(D163,Families!$A$5:$I$205,3,0)),0)</f>
        <v>0</v>
      </c>
      <c r="P163" s="186">
        <f>IF(D163&gt;0,(VLOOKUP(D163,Families!$A$5:$I$205,7,0)),0)</f>
        <v>0</v>
      </c>
      <c r="Q163" s="200">
        <f>IF(D163&gt;0,(VLOOKUP(D163,Families!$A$5:$I$205,8,0)),0)</f>
        <v>0</v>
      </c>
      <c r="R163" s="201">
        <f>IF(D163&gt;0,(VLOOKUP(D163,Families!$A$5:$I$205,9,0)),0)</f>
        <v>0</v>
      </c>
    </row>
    <row r="164" spans="1:18" s="202" customFormat="1" ht="15" customHeight="1" x14ac:dyDescent="0.35">
      <c r="A164" s="178"/>
      <c r="B164" s="263"/>
      <c r="C164" s="263"/>
      <c r="D164" s="187"/>
      <c r="E164" s="179">
        <f>IF(D164&gt;0,(VLOOKUP(D164,Families!$A$5:$I$205,2,0)),0)</f>
        <v>0</v>
      </c>
      <c r="F164" s="181"/>
      <c r="G164" s="188"/>
      <c r="H164" s="181"/>
      <c r="I164" s="182">
        <f>IF(G164=0,0,(H164*(VLOOKUP(G164,'Fee Schedule'!$C$2:$D$35,2,FALSE))))</f>
        <v>0</v>
      </c>
      <c r="J164" s="183" t="b">
        <f>IF(D164&gt;0,(IF(G164='Fee Schedule'!$C$2,'Fee Schedule'!$G$2,(IF(G164='Fee Schedule'!$C$3,'Fee Schedule'!$G$2,(IF(G164='Fee Schedule'!$C$4,'Fee Schedule'!$G$2,(IF(G164='Fee Schedule'!$C$5,'Fee Schedule'!$G$2,(IF(G164='Fee Schedule'!$C$6,'Fee Schedule'!$G$2,(IF(G164='Fee Schedule'!$C$10,'Fee Schedule'!$G$2,(IF(G164='Fee Schedule'!$C$22,'Fee Schedule'!$G$2,(VLOOKUP(D164,Families!$A$5:$I$205,4,0)))))))))))))))))</f>
        <v>0</v>
      </c>
      <c r="K164" s="210" t="b">
        <f>IF(D164&gt;0,(VLOOKUP(D164,Families!$A$5:$I$205,5,0)))</f>
        <v>0</v>
      </c>
      <c r="L164" s="260"/>
      <c r="M164" s="241"/>
      <c r="N164" s="241"/>
      <c r="O164" s="185">
        <f>IF(D164&gt;0,(VLOOKUP(D164,Families!$A$5:$I$205,3,0)),0)</f>
        <v>0</v>
      </c>
      <c r="P164" s="186">
        <f>IF(D164&gt;0,(VLOOKUP(D164,Families!$A$5:$I$205,7,0)),0)</f>
        <v>0</v>
      </c>
      <c r="Q164" s="200">
        <f>IF(D164&gt;0,(VLOOKUP(D164,Families!$A$5:$I$205,8,0)),0)</f>
        <v>0</v>
      </c>
      <c r="R164" s="201">
        <f>IF(D164&gt;0,(VLOOKUP(D164,Families!$A$5:$I$205,9,0)),0)</f>
        <v>0</v>
      </c>
    </row>
    <row r="165" spans="1:18" s="202" customFormat="1" ht="15" customHeight="1" x14ac:dyDescent="0.35">
      <c r="A165" s="178"/>
      <c r="B165" s="263"/>
      <c r="C165" s="263"/>
      <c r="D165" s="187"/>
      <c r="E165" s="179">
        <f>IF(D165&gt;0,(VLOOKUP(D165,Families!$A$5:$I$205,2,0)),0)</f>
        <v>0</v>
      </c>
      <c r="F165" s="181"/>
      <c r="G165" s="188"/>
      <c r="H165" s="181"/>
      <c r="I165" s="182">
        <f>IF(G165=0,0,(H165*(VLOOKUP(G165,'Fee Schedule'!$C$2:$D$35,2,FALSE))))</f>
        <v>0</v>
      </c>
      <c r="J165" s="183" t="b">
        <f>IF(D165&gt;0,(IF(G165='Fee Schedule'!$C$2,'Fee Schedule'!$G$2,(IF(G165='Fee Schedule'!$C$3,'Fee Schedule'!$G$2,(IF(G165='Fee Schedule'!$C$4,'Fee Schedule'!$G$2,(IF(G165='Fee Schedule'!$C$5,'Fee Schedule'!$G$2,(IF(G165='Fee Schedule'!$C$6,'Fee Schedule'!$G$2,(IF(G165='Fee Schedule'!$C$10,'Fee Schedule'!$G$2,(IF(G165='Fee Schedule'!$C$22,'Fee Schedule'!$G$2,(VLOOKUP(D165,Families!$A$5:$I$205,4,0)))))))))))))))))</f>
        <v>0</v>
      </c>
      <c r="K165" s="210" t="b">
        <f>IF(D165&gt;0,(VLOOKUP(D165,Families!$A$5:$I$205,5,0)))</f>
        <v>0</v>
      </c>
      <c r="L165" s="260"/>
      <c r="M165" s="241"/>
      <c r="N165" s="241"/>
      <c r="O165" s="185">
        <f>IF(D165&gt;0,(VLOOKUP(D165,Families!$A$5:$I$205,3,0)),0)</f>
        <v>0</v>
      </c>
      <c r="P165" s="186">
        <f>IF(D165&gt;0,(VLOOKUP(D165,Families!$A$5:$I$205,7,0)),0)</f>
        <v>0</v>
      </c>
      <c r="Q165" s="200">
        <f>IF(D165&gt;0,(VLOOKUP(D165,Families!$A$5:$I$205,8,0)),0)</f>
        <v>0</v>
      </c>
      <c r="R165" s="201">
        <f>IF(D165&gt;0,(VLOOKUP(D165,Families!$A$5:$I$205,9,0)),0)</f>
        <v>0</v>
      </c>
    </row>
    <row r="166" spans="1:18" s="202" customFormat="1" ht="15" customHeight="1" x14ac:dyDescent="0.35">
      <c r="A166" s="178"/>
      <c r="B166" s="263"/>
      <c r="C166" s="263"/>
      <c r="D166" s="187"/>
      <c r="E166" s="179">
        <f>IF(D166&gt;0,(VLOOKUP(D166,Families!$A$5:$I$205,2,0)),0)</f>
        <v>0</v>
      </c>
      <c r="F166" s="181"/>
      <c r="G166" s="188"/>
      <c r="H166" s="181"/>
      <c r="I166" s="182">
        <f>IF(G166=0,0,(H166*(VLOOKUP(G166,'Fee Schedule'!$C$2:$D$35,2,FALSE))))</f>
        <v>0</v>
      </c>
      <c r="J166" s="183" t="b">
        <f>IF(D166&gt;0,(IF(G166='Fee Schedule'!$C$2,'Fee Schedule'!$G$2,(IF(G166='Fee Schedule'!$C$3,'Fee Schedule'!$G$2,(IF(G166='Fee Schedule'!$C$4,'Fee Schedule'!$G$2,(IF(G166='Fee Schedule'!$C$5,'Fee Schedule'!$G$2,(IF(G166='Fee Schedule'!$C$6,'Fee Schedule'!$G$2,(IF(G166='Fee Schedule'!$C$10,'Fee Schedule'!$G$2,(IF(G166='Fee Schedule'!$C$22,'Fee Schedule'!$G$2,(VLOOKUP(D166,Families!$A$5:$I$205,4,0)))))))))))))))))</f>
        <v>0</v>
      </c>
      <c r="K166" s="210" t="b">
        <f>IF(D166&gt;0,(VLOOKUP(D166,Families!$A$5:$I$205,5,0)))</f>
        <v>0</v>
      </c>
      <c r="L166" s="260"/>
      <c r="M166" s="241"/>
      <c r="N166" s="241"/>
      <c r="O166" s="185">
        <f>IF(D166&gt;0,(VLOOKUP(D166,Families!$A$5:$I$205,3,0)),0)</f>
        <v>0</v>
      </c>
      <c r="P166" s="186">
        <f>IF(D166&gt;0,(VLOOKUP(D166,Families!$A$5:$I$205,7,0)),0)</f>
        <v>0</v>
      </c>
      <c r="Q166" s="200">
        <f>IF(D166&gt;0,(VLOOKUP(D166,Families!$A$5:$I$205,8,0)),0)</f>
        <v>0</v>
      </c>
      <c r="R166" s="201">
        <f>IF(D166&gt;0,(VLOOKUP(D166,Families!$A$5:$I$205,9,0)),0)</f>
        <v>0</v>
      </c>
    </row>
    <row r="167" spans="1:18" s="202" customFormat="1" ht="15" customHeight="1" x14ac:dyDescent="0.35">
      <c r="A167" s="178"/>
      <c r="B167" s="263"/>
      <c r="C167" s="263"/>
      <c r="D167" s="187"/>
      <c r="E167" s="179">
        <f>IF(D167&gt;0,(VLOOKUP(D167,Families!$A$5:$I$205,2,0)),0)</f>
        <v>0</v>
      </c>
      <c r="F167" s="181"/>
      <c r="G167" s="188"/>
      <c r="H167" s="181"/>
      <c r="I167" s="182">
        <f>IF(G167=0,0,(H167*(VLOOKUP(G167,'Fee Schedule'!$C$2:$D$35,2,FALSE))))</f>
        <v>0</v>
      </c>
      <c r="J167" s="183" t="b">
        <f>IF(D167&gt;0,(IF(G167='Fee Schedule'!$C$2,'Fee Schedule'!$G$2,(IF(G167='Fee Schedule'!$C$3,'Fee Schedule'!$G$2,(IF(G167='Fee Schedule'!$C$4,'Fee Schedule'!$G$2,(IF(G167='Fee Schedule'!$C$5,'Fee Schedule'!$G$2,(IF(G167='Fee Schedule'!$C$6,'Fee Schedule'!$G$2,(IF(G167='Fee Schedule'!$C$10,'Fee Schedule'!$G$2,(IF(G167='Fee Schedule'!$C$22,'Fee Schedule'!$G$2,(VLOOKUP(D167,Families!$A$5:$I$205,4,0)))))))))))))))))</f>
        <v>0</v>
      </c>
      <c r="K167" s="210" t="b">
        <f>IF(D167&gt;0,(VLOOKUP(D167,Families!$A$5:$I$205,5,0)))</f>
        <v>0</v>
      </c>
      <c r="L167" s="260"/>
      <c r="M167" s="241"/>
      <c r="N167" s="241"/>
      <c r="O167" s="185">
        <f>IF(D167&gt;0,(VLOOKUP(D167,Families!$A$5:$I$205,3,0)),0)</f>
        <v>0</v>
      </c>
      <c r="P167" s="186">
        <f>IF(D167&gt;0,(VLOOKUP(D167,Families!$A$5:$I$205,7,0)),0)</f>
        <v>0</v>
      </c>
      <c r="Q167" s="200">
        <f>IF(D167&gt;0,(VLOOKUP(D167,Families!$A$5:$I$205,8,0)),0)</f>
        <v>0</v>
      </c>
      <c r="R167" s="201">
        <f>IF(D167&gt;0,(VLOOKUP(D167,Families!$A$5:$I$205,9,0)),0)</f>
        <v>0</v>
      </c>
    </row>
    <row r="168" spans="1:18" s="202" customFormat="1" ht="15" customHeight="1" x14ac:dyDescent="0.35">
      <c r="A168" s="178"/>
      <c r="B168" s="263"/>
      <c r="C168" s="263"/>
      <c r="D168" s="187"/>
      <c r="E168" s="179">
        <f>IF(D168&gt;0,(VLOOKUP(D168,Families!$A$5:$I$205,2,0)),0)</f>
        <v>0</v>
      </c>
      <c r="F168" s="181"/>
      <c r="G168" s="188"/>
      <c r="H168" s="181"/>
      <c r="I168" s="182">
        <f>IF(G168=0,0,(H168*(VLOOKUP(G168,'Fee Schedule'!$C$2:$D$35,2,FALSE))))</f>
        <v>0</v>
      </c>
      <c r="J168" s="183" t="b">
        <f>IF(D168&gt;0,(IF(G168='Fee Schedule'!$C$2,'Fee Schedule'!$G$2,(IF(G168='Fee Schedule'!$C$3,'Fee Schedule'!$G$2,(IF(G168='Fee Schedule'!$C$4,'Fee Schedule'!$G$2,(IF(G168='Fee Schedule'!$C$5,'Fee Schedule'!$G$2,(IF(G168='Fee Schedule'!$C$6,'Fee Schedule'!$G$2,(IF(G168='Fee Schedule'!$C$10,'Fee Schedule'!$G$2,(IF(G168='Fee Schedule'!$C$22,'Fee Schedule'!$G$2,(VLOOKUP(D168,Families!$A$5:$I$205,4,0)))))))))))))))))</f>
        <v>0</v>
      </c>
      <c r="K168" s="210" t="b">
        <f>IF(D168&gt;0,(VLOOKUP(D168,Families!$A$5:$I$205,5,0)))</f>
        <v>0</v>
      </c>
      <c r="L168" s="260"/>
      <c r="M168" s="241"/>
      <c r="N168" s="241"/>
      <c r="O168" s="185">
        <f>IF(D168&gt;0,(VLOOKUP(D168,Families!$A$5:$I$205,3,0)),0)</f>
        <v>0</v>
      </c>
      <c r="P168" s="186">
        <f>IF(D168&gt;0,(VLOOKUP(D168,Families!$A$5:$I$205,7,0)),0)</f>
        <v>0</v>
      </c>
      <c r="Q168" s="200">
        <f>IF(D168&gt;0,(VLOOKUP(D168,Families!$A$5:$I$205,8,0)),0)</f>
        <v>0</v>
      </c>
      <c r="R168" s="201">
        <f>IF(D168&gt;0,(VLOOKUP(D168,Families!$A$5:$I$205,9,0)),0)</f>
        <v>0</v>
      </c>
    </row>
    <row r="169" spans="1:18" s="202" customFormat="1" ht="15" customHeight="1" x14ac:dyDescent="0.35">
      <c r="A169" s="178"/>
      <c r="B169" s="263"/>
      <c r="C169" s="263"/>
      <c r="D169" s="187"/>
      <c r="E169" s="179">
        <f>IF(D169&gt;0,(VLOOKUP(D169,Families!$A$5:$I$205,2,0)),0)</f>
        <v>0</v>
      </c>
      <c r="F169" s="181"/>
      <c r="G169" s="188"/>
      <c r="H169" s="181"/>
      <c r="I169" s="182">
        <f>IF(G169=0,0,(H169*(VLOOKUP(G169,'Fee Schedule'!$C$2:$D$35,2,FALSE))))</f>
        <v>0</v>
      </c>
      <c r="J169" s="183" t="b">
        <f>IF(D169&gt;0,(IF(G169='Fee Schedule'!$C$2,'Fee Schedule'!$G$2,(IF(G169='Fee Schedule'!$C$3,'Fee Schedule'!$G$2,(IF(G169='Fee Schedule'!$C$4,'Fee Schedule'!$G$2,(IF(G169='Fee Schedule'!$C$5,'Fee Schedule'!$G$2,(IF(G169='Fee Schedule'!$C$6,'Fee Schedule'!$G$2,(IF(G169='Fee Schedule'!$C$10,'Fee Schedule'!$G$2,(IF(G169='Fee Schedule'!$C$22,'Fee Schedule'!$G$2,(VLOOKUP(D169,Families!$A$5:$I$205,4,0)))))))))))))))))</f>
        <v>0</v>
      </c>
      <c r="K169" s="210" t="b">
        <f>IF(D169&gt;0,(VLOOKUP(D169,Families!$A$5:$I$205,5,0)))</f>
        <v>0</v>
      </c>
      <c r="L169" s="260"/>
      <c r="M169" s="241"/>
      <c r="N169" s="241"/>
      <c r="O169" s="185">
        <f>IF(D169&gt;0,(VLOOKUP(D169,Families!$A$5:$I$205,3,0)),0)</f>
        <v>0</v>
      </c>
      <c r="P169" s="186">
        <f>IF(D169&gt;0,(VLOOKUP(D169,Families!$A$5:$I$205,7,0)),0)</f>
        <v>0</v>
      </c>
      <c r="Q169" s="200">
        <f>IF(D169&gt;0,(VLOOKUP(D169,Families!$A$5:$I$205,8,0)),0)</f>
        <v>0</v>
      </c>
      <c r="R169" s="201">
        <f>IF(D169&gt;0,(VLOOKUP(D169,Families!$A$5:$I$205,9,0)),0)</f>
        <v>0</v>
      </c>
    </row>
    <row r="170" spans="1:18" s="202" customFormat="1" ht="15" customHeight="1" x14ac:dyDescent="0.35">
      <c r="A170" s="178"/>
      <c r="B170" s="263"/>
      <c r="C170" s="263"/>
      <c r="D170" s="187"/>
      <c r="E170" s="179">
        <f>IF(D170&gt;0,(VLOOKUP(D170,Families!$A$5:$I$205,2,0)),0)</f>
        <v>0</v>
      </c>
      <c r="F170" s="181"/>
      <c r="G170" s="188"/>
      <c r="H170" s="181"/>
      <c r="I170" s="182">
        <f>IF(G170=0,0,(H170*(VLOOKUP(G170,'Fee Schedule'!$C$2:$D$35,2,FALSE))))</f>
        <v>0</v>
      </c>
      <c r="J170" s="183" t="b">
        <f>IF(D170&gt;0,(IF(G170='Fee Schedule'!$C$2,'Fee Schedule'!$G$2,(IF(G170='Fee Schedule'!$C$3,'Fee Schedule'!$G$2,(IF(G170='Fee Schedule'!$C$4,'Fee Schedule'!$G$2,(IF(G170='Fee Schedule'!$C$5,'Fee Schedule'!$G$2,(IF(G170='Fee Schedule'!$C$6,'Fee Schedule'!$G$2,(IF(G170='Fee Schedule'!$C$10,'Fee Schedule'!$G$2,(IF(G170='Fee Schedule'!$C$22,'Fee Schedule'!$G$2,(VLOOKUP(D170,Families!$A$5:$I$205,4,0)))))))))))))))))</f>
        <v>0</v>
      </c>
      <c r="K170" s="210" t="b">
        <f>IF(D170&gt;0,(VLOOKUP(D170,Families!$A$5:$I$205,5,0)))</f>
        <v>0</v>
      </c>
      <c r="L170" s="260"/>
      <c r="M170" s="241"/>
      <c r="N170" s="241"/>
      <c r="O170" s="185">
        <f>IF(D170&gt;0,(VLOOKUP(D170,Families!$A$5:$I$205,3,0)),0)</f>
        <v>0</v>
      </c>
      <c r="P170" s="186">
        <f>IF(D170&gt;0,(VLOOKUP(D170,Families!$A$5:$I$205,7,0)),0)</f>
        <v>0</v>
      </c>
      <c r="Q170" s="200">
        <f>IF(D170&gt;0,(VLOOKUP(D170,Families!$A$5:$I$205,8,0)),0)</f>
        <v>0</v>
      </c>
      <c r="R170" s="201">
        <f>IF(D170&gt;0,(VLOOKUP(D170,Families!$A$5:$I$205,9,0)),0)</f>
        <v>0</v>
      </c>
    </row>
    <row r="171" spans="1:18" s="202" customFormat="1" ht="15" customHeight="1" x14ac:dyDescent="0.35">
      <c r="A171" s="178"/>
      <c r="B171" s="263"/>
      <c r="C171" s="263"/>
      <c r="D171" s="187"/>
      <c r="E171" s="179">
        <f>IF(D171&gt;0,(VLOOKUP(D171,Families!$A$5:$I$205,2,0)),0)</f>
        <v>0</v>
      </c>
      <c r="F171" s="181"/>
      <c r="G171" s="188"/>
      <c r="H171" s="181"/>
      <c r="I171" s="182">
        <f>IF(G171=0,0,(H171*(VLOOKUP(G171,'Fee Schedule'!$C$2:$D$35,2,FALSE))))</f>
        <v>0</v>
      </c>
      <c r="J171" s="183" t="b">
        <f>IF(D171&gt;0,(IF(G171='Fee Schedule'!$C$2,'Fee Schedule'!$G$2,(IF(G171='Fee Schedule'!$C$3,'Fee Schedule'!$G$2,(IF(G171='Fee Schedule'!$C$4,'Fee Schedule'!$G$2,(IF(G171='Fee Schedule'!$C$5,'Fee Schedule'!$G$2,(IF(G171='Fee Schedule'!$C$6,'Fee Schedule'!$G$2,(IF(G171='Fee Schedule'!$C$10,'Fee Schedule'!$G$2,(IF(G171='Fee Schedule'!$C$22,'Fee Schedule'!$G$2,(VLOOKUP(D171,Families!$A$5:$I$205,4,0)))))))))))))))))</f>
        <v>0</v>
      </c>
      <c r="K171" s="210" t="b">
        <f>IF(D171&gt;0,(VLOOKUP(D171,Families!$A$5:$I$205,5,0)))</f>
        <v>0</v>
      </c>
      <c r="L171" s="260"/>
      <c r="M171" s="241"/>
      <c r="N171" s="241"/>
      <c r="O171" s="185">
        <f>IF(D171&gt;0,(VLOOKUP(D171,Families!$A$5:$I$205,3,0)),0)</f>
        <v>0</v>
      </c>
      <c r="P171" s="186">
        <f>IF(D171&gt;0,(VLOOKUP(D171,Families!$A$5:$I$205,7,0)),0)</f>
        <v>0</v>
      </c>
      <c r="Q171" s="200">
        <f>IF(D171&gt;0,(VLOOKUP(D171,Families!$A$5:$I$205,8,0)),0)</f>
        <v>0</v>
      </c>
      <c r="R171" s="201">
        <f>IF(D171&gt;0,(VLOOKUP(D171,Families!$A$5:$I$205,9,0)),0)</f>
        <v>0</v>
      </c>
    </row>
    <row r="172" spans="1:18" s="202" customFormat="1" ht="15" customHeight="1" x14ac:dyDescent="0.35">
      <c r="A172" s="178"/>
      <c r="B172" s="263"/>
      <c r="C172" s="263"/>
      <c r="D172" s="187"/>
      <c r="E172" s="179">
        <f>IF(D172&gt;0,(VLOOKUP(D172,Families!$A$5:$I$205,2,0)),0)</f>
        <v>0</v>
      </c>
      <c r="F172" s="181"/>
      <c r="G172" s="188"/>
      <c r="H172" s="181"/>
      <c r="I172" s="182">
        <f>IF(G172=0,0,(H172*(VLOOKUP(G172,'Fee Schedule'!$C$2:$D$35,2,FALSE))))</f>
        <v>0</v>
      </c>
      <c r="J172" s="183" t="b">
        <f>IF(D172&gt;0,(IF(G172='Fee Schedule'!$C$2,'Fee Schedule'!$G$2,(IF(G172='Fee Schedule'!$C$3,'Fee Schedule'!$G$2,(IF(G172='Fee Schedule'!$C$4,'Fee Schedule'!$G$2,(IF(G172='Fee Schedule'!$C$5,'Fee Schedule'!$G$2,(IF(G172='Fee Schedule'!$C$6,'Fee Schedule'!$G$2,(IF(G172='Fee Schedule'!$C$10,'Fee Schedule'!$G$2,(IF(G172='Fee Schedule'!$C$22,'Fee Schedule'!$G$2,(VLOOKUP(D172,Families!$A$5:$I$205,4,0)))))))))))))))))</f>
        <v>0</v>
      </c>
      <c r="K172" s="210" t="b">
        <f>IF(D172&gt;0,(VLOOKUP(D172,Families!$A$5:$I$205,5,0)))</f>
        <v>0</v>
      </c>
      <c r="L172" s="260"/>
      <c r="M172" s="241"/>
      <c r="N172" s="241"/>
      <c r="O172" s="185">
        <f>IF(D172&gt;0,(VLOOKUP(D172,Families!$A$5:$I$205,3,0)),0)</f>
        <v>0</v>
      </c>
      <c r="P172" s="186">
        <f>IF(D172&gt;0,(VLOOKUP(D172,Families!$A$5:$I$205,7,0)),0)</f>
        <v>0</v>
      </c>
      <c r="Q172" s="200">
        <f>IF(D172&gt;0,(VLOOKUP(D172,Families!$A$5:$I$205,8,0)),0)</f>
        <v>0</v>
      </c>
      <c r="R172" s="201">
        <f>IF(D172&gt;0,(VLOOKUP(D172,Families!$A$5:$I$205,9,0)),0)</f>
        <v>0</v>
      </c>
    </row>
    <row r="173" spans="1:18" s="202" customFormat="1" ht="15" customHeight="1" x14ac:dyDescent="0.35">
      <c r="A173" s="178"/>
      <c r="B173" s="263"/>
      <c r="C173" s="263"/>
      <c r="D173" s="187"/>
      <c r="E173" s="179">
        <f>IF(D173&gt;0,(VLOOKUP(D173,Families!$A$5:$I$205,2,0)),0)</f>
        <v>0</v>
      </c>
      <c r="F173" s="181"/>
      <c r="G173" s="188"/>
      <c r="H173" s="181"/>
      <c r="I173" s="182">
        <f>IF(G173=0,0,(H173*(VLOOKUP(G173,'Fee Schedule'!$C$2:$D$35,2,FALSE))))</f>
        <v>0</v>
      </c>
      <c r="J173" s="183" t="b">
        <f>IF(D173&gt;0,(IF(G173='Fee Schedule'!$C$2,'Fee Schedule'!$G$2,(IF(G173='Fee Schedule'!$C$3,'Fee Schedule'!$G$2,(IF(G173='Fee Schedule'!$C$4,'Fee Schedule'!$G$2,(IF(G173='Fee Schedule'!$C$5,'Fee Schedule'!$G$2,(IF(G173='Fee Schedule'!$C$6,'Fee Schedule'!$G$2,(IF(G173='Fee Schedule'!$C$10,'Fee Schedule'!$G$2,(IF(G173='Fee Schedule'!$C$22,'Fee Schedule'!$G$2,(VLOOKUP(D173,Families!$A$5:$I$205,4,0)))))))))))))))))</f>
        <v>0</v>
      </c>
      <c r="K173" s="210" t="b">
        <f>IF(D173&gt;0,(VLOOKUP(D173,Families!$A$5:$I$205,5,0)))</f>
        <v>0</v>
      </c>
      <c r="L173" s="260"/>
      <c r="M173" s="241"/>
      <c r="N173" s="241"/>
      <c r="O173" s="185">
        <f>IF(D173&gt;0,(VLOOKUP(D173,Families!$A$5:$I$205,3,0)),0)</f>
        <v>0</v>
      </c>
      <c r="P173" s="186">
        <f>IF(D173&gt;0,(VLOOKUP(D173,Families!$A$5:$I$205,7,0)),0)</f>
        <v>0</v>
      </c>
      <c r="Q173" s="200">
        <f>IF(D173&gt;0,(VLOOKUP(D173,Families!$A$5:$I$205,8,0)),0)</f>
        <v>0</v>
      </c>
      <c r="R173" s="201">
        <f>IF(D173&gt;0,(VLOOKUP(D173,Families!$A$5:$I$205,9,0)),0)</f>
        <v>0</v>
      </c>
    </row>
    <row r="174" spans="1:18" s="202" customFormat="1" ht="15" customHeight="1" x14ac:dyDescent="0.35">
      <c r="A174" s="178"/>
      <c r="B174" s="263"/>
      <c r="C174" s="263"/>
      <c r="D174" s="187"/>
      <c r="E174" s="179">
        <f>IF(D174&gt;0,(VLOOKUP(D174,Families!$A$5:$I$205,2,0)),0)</f>
        <v>0</v>
      </c>
      <c r="F174" s="181"/>
      <c r="G174" s="188"/>
      <c r="H174" s="181"/>
      <c r="I174" s="182">
        <f>IF(G174=0,0,(H174*(VLOOKUP(G174,'Fee Schedule'!$C$2:$D$35,2,FALSE))))</f>
        <v>0</v>
      </c>
      <c r="J174" s="183" t="b">
        <f>IF(D174&gt;0,(IF(G174='Fee Schedule'!$C$2,'Fee Schedule'!$G$2,(IF(G174='Fee Schedule'!$C$3,'Fee Schedule'!$G$2,(IF(G174='Fee Schedule'!$C$4,'Fee Schedule'!$G$2,(IF(G174='Fee Schedule'!$C$5,'Fee Schedule'!$G$2,(IF(G174='Fee Schedule'!$C$6,'Fee Schedule'!$G$2,(IF(G174='Fee Schedule'!$C$10,'Fee Schedule'!$G$2,(IF(G174='Fee Schedule'!$C$22,'Fee Schedule'!$G$2,(VLOOKUP(D174,Families!$A$5:$I$205,4,0)))))))))))))))))</f>
        <v>0</v>
      </c>
      <c r="K174" s="210" t="b">
        <f>IF(D174&gt;0,(VLOOKUP(D174,Families!$A$5:$I$205,5,0)))</f>
        <v>0</v>
      </c>
      <c r="L174" s="260"/>
      <c r="M174" s="241"/>
      <c r="N174" s="241"/>
      <c r="O174" s="185">
        <f>IF(D174&gt;0,(VLOOKUP(D174,Families!$A$5:$I$205,3,0)),0)</f>
        <v>0</v>
      </c>
      <c r="P174" s="186">
        <f>IF(D174&gt;0,(VLOOKUP(D174,Families!$A$5:$I$205,7,0)),0)</f>
        <v>0</v>
      </c>
      <c r="Q174" s="200">
        <f>IF(D174&gt;0,(VLOOKUP(D174,Families!$A$5:$I$205,8,0)),0)</f>
        <v>0</v>
      </c>
      <c r="R174" s="201">
        <f>IF(D174&gt;0,(VLOOKUP(D174,Families!$A$5:$I$205,9,0)),0)</f>
        <v>0</v>
      </c>
    </row>
    <row r="175" spans="1:18" s="202" customFormat="1" ht="15" customHeight="1" x14ac:dyDescent="0.35">
      <c r="A175" s="178"/>
      <c r="B175" s="263"/>
      <c r="C175" s="263"/>
      <c r="D175" s="187"/>
      <c r="E175" s="179">
        <f>IF(D175&gt;0,(VLOOKUP(D175,Families!$A$5:$I$205,2,0)),0)</f>
        <v>0</v>
      </c>
      <c r="F175" s="181"/>
      <c r="G175" s="188"/>
      <c r="H175" s="181"/>
      <c r="I175" s="182">
        <f>IF(G175=0,0,(H175*(VLOOKUP(G175,'Fee Schedule'!$C$2:$D$35,2,FALSE))))</f>
        <v>0</v>
      </c>
      <c r="J175" s="183" t="b">
        <f>IF(D175&gt;0,(IF(G175='Fee Schedule'!$C$2,'Fee Schedule'!$G$2,(IF(G175='Fee Schedule'!$C$3,'Fee Schedule'!$G$2,(IF(G175='Fee Schedule'!$C$4,'Fee Schedule'!$G$2,(IF(G175='Fee Schedule'!$C$5,'Fee Schedule'!$G$2,(IF(G175='Fee Schedule'!$C$6,'Fee Schedule'!$G$2,(IF(G175='Fee Schedule'!$C$10,'Fee Schedule'!$G$2,(IF(G175='Fee Schedule'!$C$22,'Fee Schedule'!$G$2,(VLOOKUP(D175,Families!$A$5:$I$205,4,0)))))))))))))))))</f>
        <v>0</v>
      </c>
      <c r="K175" s="210" t="b">
        <f>IF(D175&gt;0,(VLOOKUP(D175,Families!$A$5:$I$205,5,0)))</f>
        <v>0</v>
      </c>
      <c r="L175" s="260"/>
      <c r="M175" s="241"/>
      <c r="N175" s="241"/>
      <c r="O175" s="185">
        <f>IF(D175&gt;0,(VLOOKUP(D175,Families!$A$5:$I$205,3,0)),0)</f>
        <v>0</v>
      </c>
      <c r="P175" s="186">
        <f>IF(D175&gt;0,(VLOOKUP(D175,Families!$A$5:$I$205,7,0)),0)</f>
        <v>0</v>
      </c>
      <c r="Q175" s="200">
        <f>IF(D175&gt;0,(VLOOKUP(D175,Families!$A$5:$I$205,8,0)),0)</f>
        <v>0</v>
      </c>
      <c r="R175" s="201">
        <f>IF(D175&gt;0,(VLOOKUP(D175,Families!$A$5:$I$205,9,0)),0)</f>
        <v>0</v>
      </c>
    </row>
    <row r="176" spans="1:18" s="202" customFormat="1" ht="15" customHeight="1" x14ac:dyDescent="0.35">
      <c r="A176" s="178"/>
      <c r="B176" s="263"/>
      <c r="C176" s="263"/>
      <c r="D176" s="187"/>
      <c r="E176" s="179">
        <f>IF(D176&gt;0,(VLOOKUP(D176,Families!$A$5:$I$205,2,0)),0)</f>
        <v>0</v>
      </c>
      <c r="F176" s="181"/>
      <c r="G176" s="188"/>
      <c r="H176" s="181"/>
      <c r="I176" s="182">
        <f>IF(G176=0,0,(H176*(VLOOKUP(G176,'Fee Schedule'!$C$2:$D$35,2,FALSE))))</f>
        <v>0</v>
      </c>
      <c r="J176" s="183" t="b">
        <f>IF(D176&gt;0,(IF(G176='Fee Schedule'!$C$2,'Fee Schedule'!$G$2,(IF(G176='Fee Schedule'!$C$3,'Fee Schedule'!$G$2,(IF(G176='Fee Schedule'!$C$4,'Fee Schedule'!$G$2,(IF(G176='Fee Schedule'!$C$5,'Fee Schedule'!$G$2,(IF(G176='Fee Schedule'!$C$6,'Fee Schedule'!$G$2,(IF(G176='Fee Schedule'!$C$10,'Fee Schedule'!$G$2,(IF(G176='Fee Schedule'!$C$22,'Fee Schedule'!$G$2,(VLOOKUP(D176,Families!$A$5:$I$205,4,0)))))))))))))))))</f>
        <v>0</v>
      </c>
      <c r="K176" s="210" t="b">
        <f>IF(D176&gt;0,(VLOOKUP(D176,Families!$A$5:$I$205,5,0)))</f>
        <v>0</v>
      </c>
      <c r="L176" s="260"/>
      <c r="M176" s="241"/>
      <c r="N176" s="241"/>
      <c r="O176" s="185">
        <f>IF(D176&gt;0,(VLOOKUP(D176,Families!$A$5:$I$205,3,0)),0)</f>
        <v>0</v>
      </c>
      <c r="P176" s="186">
        <f>IF(D176&gt;0,(VLOOKUP(D176,Families!$A$5:$I$205,7,0)),0)</f>
        <v>0</v>
      </c>
      <c r="Q176" s="200">
        <f>IF(D176&gt;0,(VLOOKUP(D176,Families!$A$5:$I$205,8,0)),0)</f>
        <v>0</v>
      </c>
      <c r="R176" s="201">
        <f>IF(D176&gt;0,(VLOOKUP(D176,Families!$A$5:$I$205,9,0)),0)</f>
        <v>0</v>
      </c>
    </row>
    <row r="177" spans="1:18" s="202" customFormat="1" ht="15" customHeight="1" x14ac:dyDescent="0.35">
      <c r="A177" s="178"/>
      <c r="B177" s="263"/>
      <c r="C177" s="263"/>
      <c r="D177" s="187"/>
      <c r="E177" s="179">
        <f>IF(D177&gt;0,(VLOOKUP(D177,Families!$A$5:$I$205,2,0)),0)</f>
        <v>0</v>
      </c>
      <c r="F177" s="181"/>
      <c r="G177" s="188"/>
      <c r="H177" s="181"/>
      <c r="I177" s="182">
        <f>IF(G177=0,0,(H177*(VLOOKUP(G177,'Fee Schedule'!$C$2:$D$35,2,FALSE))))</f>
        <v>0</v>
      </c>
      <c r="J177" s="183" t="b">
        <f>IF(D177&gt;0,(IF(G177='Fee Schedule'!$C$2,'Fee Schedule'!$G$2,(IF(G177='Fee Schedule'!$C$3,'Fee Schedule'!$G$2,(IF(G177='Fee Schedule'!$C$4,'Fee Schedule'!$G$2,(IF(G177='Fee Schedule'!$C$5,'Fee Schedule'!$G$2,(IF(G177='Fee Schedule'!$C$6,'Fee Schedule'!$G$2,(IF(G177='Fee Schedule'!$C$10,'Fee Schedule'!$G$2,(IF(G177='Fee Schedule'!$C$22,'Fee Schedule'!$G$2,(VLOOKUP(D177,Families!$A$5:$I$205,4,0)))))))))))))))))</f>
        <v>0</v>
      </c>
      <c r="K177" s="210" t="b">
        <f>IF(D177&gt;0,(VLOOKUP(D177,Families!$A$5:$I$205,5,0)))</f>
        <v>0</v>
      </c>
      <c r="L177" s="260"/>
      <c r="M177" s="241"/>
      <c r="N177" s="241"/>
      <c r="O177" s="185">
        <f>IF(D177&gt;0,(VLOOKUP(D177,Families!$A$5:$I$205,3,0)),0)</f>
        <v>0</v>
      </c>
      <c r="P177" s="186">
        <f>IF(D177&gt;0,(VLOOKUP(D177,Families!$A$5:$I$205,7,0)),0)</f>
        <v>0</v>
      </c>
      <c r="Q177" s="200">
        <f>IF(D177&gt;0,(VLOOKUP(D177,Families!$A$5:$I$205,8,0)),0)</f>
        <v>0</v>
      </c>
      <c r="R177" s="201">
        <f>IF(D177&gt;0,(VLOOKUP(D177,Families!$A$5:$I$205,9,0)),0)</f>
        <v>0</v>
      </c>
    </row>
    <row r="178" spans="1:18" s="202" customFormat="1" ht="15" customHeight="1" x14ac:dyDescent="0.35">
      <c r="A178" s="178"/>
      <c r="B178" s="263"/>
      <c r="C178" s="263"/>
      <c r="D178" s="187"/>
      <c r="E178" s="179">
        <f>IF(D178&gt;0,(VLOOKUP(D178,Families!$A$5:$I$205,2,0)),0)</f>
        <v>0</v>
      </c>
      <c r="F178" s="181"/>
      <c r="G178" s="188"/>
      <c r="H178" s="181"/>
      <c r="I178" s="182">
        <f>IF(G178=0,0,(H178*(VLOOKUP(G178,'Fee Schedule'!$C$2:$D$35,2,FALSE))))</f>
        <v>0</v>
      </c>
      <c r="J178" s="183" t="b">
        <f>IF(D178&gt;0,(IF(G178='Fee Schedule'!$C$2,'Fee Schedule'!$G$2,(IF(G178='Fee Schedule'!$C$3,'Fee Schedule'!$G$2,(IF(G178='Fee Schedule'!$C$4,'Fee Schedule'!$G$2,(IF(G178='Fee Schedule'!$C$5,'Fee Schedule'!$G$2,(IF(G178='Fee Schedule'!$C$6,'Fee Schedule'!$G$2,(IF(G178='Fee Schedule'!$C$10,'Fee Schedule'!$G$2,(IF(G178='Fee Schedule'!$C$22,'Fee Schedule'!$G$2,(VLOOKUP(D178,Families!$A$5:$I$205,4,0)))))))))))))))))</f>
        <v>0</v>
      </c>
      <c r="K178" s="210" t="b">
        <f>IF(D178&gt;0,(VLOOKUP(D178,Families!$A$5:$I$205,5,0)))</f>
        <v>0</v>
      </c>
      <c r="L178" s="260"/>
      <c r="M178" s="241"/>
      <c r="N178" s="241"/>
      <c r="O178" s="185">
        <f>IF(D178&gt;0,(VLOOKUP(D178,Families!$A$5:$I$205,3,0)),0)</f>
        <v>0</v>
      </c>
      <c r="P178" s="186">
        <f>IF(D178&gt;0,(VLOOKUP(D178,Families!$A$5:$I$205,7,0)),0)</f>
        <v>0</v>
      </c>
      <c r="Q178" s="200">
        <f>IF(D178&gt;0,(VLOOKUP(D178,Families!$A$5:$I$205,8,0)),0)</f>
        <v>0</v>
      </c>
      <c r="R178" s="201">
        <f>IF(D178&gt;0,(VLOOKUP(D178,Families!$A$5:$I$205,9,0)),0)</f>
        <v>0</v>
      </c>
    </row>
    <row r="179" spans="1:18" s="202" customFormat="1" ht="15" customHeight="1" x14ac:dyDescent="0.35">
      <c r="A179" s="178"/>
      <c r="B179" s="263"/>
      <c r="C179" s="263"/>
      <c r="D179" s="187"/>
      <c r="E179" s="179">
        <f>IF(D179&gt;0,(VLOOKUP(D179,Families!$A$5:$I$205,2,0)),0)</f>
        <v>0</v>
      </c>
      <c r="F179" s="181"/>
      <c r="G179" s="188"/>
      <c r="H179" s="181"/>
      <c r="I179" s="182">
        <f>IF(G179=0,0,(H179*(VLOOKUP(G179,'Fee Schedule'!$C$2:$D$35,2,FALSE))))</f>
        <v>0</v>
      </c>
      <c r="J179" s="183" t="b">
        <f>IF(D179&gt;0,(IF(G179='Fee Schedule'!$C$2,'Fee Schedule'!$G$2,(IF(G179='Fee Schedule'!$C$3,'Fee Schedule'!$G$2,(IF(G179='Fee Schedule'!$C$4,'Fee Schedule'!$G$2,(IF(G179='Fee Schedule'!$C$5,'Fee Schedule'!$G$2,(IF(G179='Fee Schedule'!$C$6,'Fee Schedule'!$G$2,(IF(G179='Fee Schedule'!$C$10,'Fee Schedule'!$G$2,(IF(G179='Fee Schedule'!$C$22,'Fee Schedule'!$G$2,(VLOOKUP(D179,Families!$A$5:$I$205,4,0)))))))))))))))))</f>
        <v>0</v>
      </c>
      <c r="K179" s="210" t="b">
        <f>IF(D179&gt;0,(VLOOKUP(D179,Families!$A$5:$I$205,5,0)))</f>
        <v>0</v>
      </c>
      <c r="L179" s="260"/>
      <c r="M179" s="241"/>
      <c r="N179" s="241"/>
      <c r="O179" s="185">
        <f>IF(D179&gt;0,(VLOOKUP(D179,Families!$A$5:$I$205,3,0)),0)</f>
        <v>0</v>
      </c>
      <c r="P179" s="186">
        <f>IF(D179&gt;0,(VLOOKUP(D179,Families!$A$5:$I$205,7,0)),0)</f>
        <v>0</v>
      </c>
      <c r="Q179" s="200">
        <f>IF(D179&gt;0,(VLOOKUP(D179,Families!$A$5:$I$205,8,0)),0)</f>
        <v>0</v>
      </c>
      <c r="R179" s="201">
        <f>IF(D179&gt;0,(VLOOKUP(D179,Families!$A$5:$I$205,9,0)),0)</f>
        <v>0</v>
      </c>
    </row>
    <row r="180" spans="1:18" s="202" customFormat="1" ht="15" customHeight="1" x14ac:dyDescent="0.35">
      <c r="A180" s="178"/>
      <c r="B180" s="263"/>
      <c r="C180" s="263"/>
      <c r="D180" s="187"/>
      <c r="E180" s="179">
        <f>IF(D180&gt;0,(VLOOKUP(D180,Families!$A$5:$I$205,2,0)),0)</f>
        <v>0</v>
      </c>
      <c r="F180" s="181"/>
      <c r="G180" s="188"/>
      <c r="H180" s="181"/>
      <c r="I180" s="182">
        <f>IF(G180=0,0,(H180*(VLOOKUP(G180,'Fee Schedule'!$C$2:$D$35,2,FALSE))))</f>
        <v>0</v>
      </c>
      <c r="J180" s="183" t="b">
        <f>IF(D180&gt;0,(IF(G180='Fee Schedule'!$C$2,'Fee Schedule'!$G$2,(IF(G180='Fee Schedule'!$C$3,'Fee Schedule'!$G$2,(IF(G180='Fee Schedule'!$C$4,'Fee Schedule'!$G$2,(IF(G180='Fee Schedule'!$C$5,'Fee Schedule'!$G$2,(IF(G180='Fee Schedule'!$C$6,'Fee Schedule'!$G$2,(IF(G180='Fee Schedule'!$C$10,'Fee Schedule'!$G$2,(IF(G180='Fee Schedule'!$C$22,'Fee Schedule'!$G$2,(VLOOKUP(D180,Families!$A$5:$I$205,4,0)))))))))))))))))</f>
        <v>0</v>
      </c>
      <c r="K180" s="210" t="b">
        <f>IF(D180&gt;0,(VLOOKUP(D180,Families!$A$5:$I$205,5,0)))</f>
        <v>0</v>
      </c>
      <c r="L180" s="260"/>
      <c r="M180" s="241"/>
      <c r="N180" s="241"/>
      <c r="O180" s="185">
        <f>IF(D180&gt;0,(VLOOKUP(D180,Families!$A$5:$I$205,3,0)),0)</f>
        <v>0</v>
      </c>
      <c r="P180" s="186">
        <f>IF(D180&gt;0,(VLOOKUP(D180,Families!$A$5:$I$205,7,0)),0)</f>
        <v>0</v>
      </c>
      <c r="Q180" s="200">
        <f>IF(D180&gt;0,(VLOOKUP(D180,Families!$A$5:$I$205,8,0)),0)</f>
        <v>0</v>
      </c>
      <c r="R180" s="201">
        <f>IF(D180&gt;0,(VLOOKUP(D180,Families!$A$5:$I$205,9,0)),0)</f>
        <v>0</v>
      </c>
    </row>
    <row r="181" spans="1:18" s="202" customFormat="1" ht="15" customHeight="1" x14ac:dyDescent="0.35">
      <c r="A181" s="178"/>
      <c r="B181" s="263"/>
      <c r="C181" s="263"/>
      <c r="D181" s="187"/>
      <c r="E181" s="179">
        <f>IF(D181&gt;0,(VLOOKUP(D181,Families!$A$5:$I$205,2,0)),0)</f>
        <v>0</v>
      </c>
      <c r="F181" s="181"/>
      <c r="G181" s="188"/>
      <c r="H181" s="181"/>
      <c r="I181" s="182">
        <f>IF(G181=0,0,(H181*(VLOOKUP(G181,'Fee Schedule'!$C$2:$D$35,2,FALSE))))</f>
        <v>0</v>
      </c>
      <c r="J181" s="183" t="b">
        <f>IF(D181&gt;0,(IF(G181='Fee Schedule'!$C$2,'Fee Schedule'!$G$2,(IF(G181='Fee Schedule'!$C$3,'Fee Schedule'!$G$2,(IF(G181='Fee Schedule'!$C$4,'Fee Schedule'!$G$2,(IF(G181='Fee Schedule'!$C$5,'Fee Schedule'!$G$2,(IF(G181='Fee Schedule'!$C$6,'Fee Schedule'!$G$2,(IF(G181='Fee Schedule'!$C$10,'Fee Schedule'!$G$2,(IF(G181='Fee Schedule'!$C$22,'Fee Schedule'!$G$2,(VLOOKUP(D181,Families!$A$5:$I$205,4,0)))))))))))))))))</f>
        <v>0</v>
      </c>
      <c r="K181" s="210" t="b">
        <f>IF(D181&gt;0,(VLOOKUP(D181,Families!$A$5:$I$205,5,0)))</f>
        <v>0</v>
      </c>
      <c r="L181" s="260"/>
      <c r="M181" s="241"/>
      <c r="N181" s="241"/>
      <c r="O181" s="185">
        <f>IF(D181&gt;0,(VLOOKUP(D181,Families!$A$5:$I$205,3,0)),0)</f>
        <v>0</v>
      </c>
      <c r="P181" s="186">
        <f>IF(D181&gt;0,(VLOOKUP(D181,Families!$A$5:$I$205,7,0)),0)</f>
        <v>0</v>
      </c>
      <c r="Q181" s="200">
        <f>IF(D181&gt;0,(VLOOKUP(D181,Families!$A$5:$I$205,8,0)),0)</f>
        <v>0</v>
      </c>
      <c r="R181" s="201">
        <f>IF(D181&gt;0,(VLOOKUP(D181,Families!$A$5:$I$205,9,0)),0)</f>
        <v>0</v>
      </c>
    </row>
    <row r="182" spans="1:18" s="202" customFormat="1" ht="15" customHeight="1" x14ac:dyDescent="0.35">
      <c r="A182" s="178"/>
      <c r="B182" s="263"/>
      <c r="C182" s="263"/>
      <c r="D182" s="187"/>
      <c r="E182" s="179">
        <f>IF(D182&gt;0,(VLOOKUP(D182,Families!$A$5:$I$205,2,0)),0)</f>
        <v>0</v>
      </c>
      <c r="F182" s="181"/>
      <c r="G182" s="188"/>
      <c r="H182" s="181"/>
      <c r="I182" s="182">
        <f>IF(G182=0,0,(H182*(VLOOKUP(G182,'Fee Schedule'!$C$2:$D$35,2,FALSE))))</f>
        <v>0</v>
      </c>
      <c r="J182" s="183" t="b">
        <f>IF(D182&gt;0,(IF(G182='Fee Schedule'!$C$2,'Fee Schedule'!$G$2,(IF(G182='Fee Schedule'!$C$3,'Fee Schedule'!$G$2,(IF(G182='Fee Schedule'!$C$4,'Fee Schedule'!$G$2,(IF(G182='Fee Schedule'!$C$5,'Fee Schedule'!$G$2,(IF(G182='Fee Schedule'!$C$6,'Fee Schedule'!$G$2,(IF(G182='Fee Schedule'!$C$10,'Fee Schedule'!$G$2,(IF(G182='Fee Schedule'!$C$22,'Fee Schedule'!$G$2,(VLOOKUP(D182,Families!$A$5:$I$205,4,0)))))))))))))))))</f>
        <v>0</v>
      </c>
      <c r="K182" s="210" t="b">
        <f>IF(D182&gt;0,(VLOOKUP(D182,Families!$A$5:$I$205,5,0)))</f>
        <v>0</v>
      </c>
      <c r="L182" s="260"/>
      <c r="M182" s="241"/>
      <c r="N182" s="241"/>
      <c r="O182" s="185">
        <f>IF(D182&gt;0,(VLOOKUP(D182,Families!$A$5:$I$205,3,0)),0)</f>
        <v>0</v>
      </c>
      <c r="P182" s="186">
        <f>IF(D182&gt;0,(VLOOKUP(D182,Families!$A$5:$I$205,7,0)),0)</f>
        <v>0</v>
      </c>
      <c r="Q182" s="200">
        <f>IF(D182&gt;0,(VLOOKUP(D182,Families!$A$5:$I$205,8,0)),0)</f>
        <v>0</v>
      </c>
      <c r="R182" s="201">
        <f>IF(D182&gt;0,(VLOOKUP(D182,Families!$A$5:$I$205,9,0)),0)</f>
        <v>0</v>
      </c>
    </row>
    <row r="183" spans="1:18" s="202" customFormat="1" ht="15" customHeight="1" x14ac:dyDescent="0.35">
      <c r="A183" s="178"/>
      <c r="B183" s="263"/>
      <c r="C183" s="263"/>
      <c r="D183" s="187"/>
      <c r="E183" s="179">
        <f>IF(D183&gt;0,(VLOOKUP(D183,Families!$A$5:$I$205,2,0)),0)</f>
        <v>0</v>
      </c>
      <c r="F183" s="181"/>
      <c r="G183" s="188"/>
      <c r="H183" s="181"/>
      <c r="I183" s="182">
        <f>IF(G183=0,0,(H183*(VLOOKUP(G183,'Fee Schedule'!$C$2:$D$35,2,FALSE))))</f>
        <v>0</v>
      </c>
      <c r="J183" s="183" t="b">
        <f>IF(D183&gt;0,(IF(G183='Fee Schedule'!$C$2,'Fee Schedule'!$G$2,(IF(G183='Fee Schedule'!$C$3,'Fee Schedule'!$G$2,(IF(G183='Fee Schedule'!$C$4,'Fee Schedule'!$G$2,(IF(G183='Fee Schedule'!$C$5,'Fee Schedule'!$G$2,(IF(G183='Fee Schedule'!$C$6,'Fee Schedule'!$G$2,(IF(G183='Fee Schedule'!$C$10,'Fee Schedule'!$G$2,(IF(G183='Fee Schedule'!$C$22,'Fee Schedule'!$G$2,(VLOOKUP(D183,Families!$A$5:$I$205,4,0)))))))))))))))))</f>
        <v>0</v>
      </c>
      <c r="K183" s="210" t="b">
        <f>IF(D183&gt;0,(VLOOKUP(D183,Families!$A$5:$I$205,5,0)))</f>
        <v>0</v>
      </c>
      <c r="L183" s="260"/>
      <c r="M183" s="241"/>
      <c r="N183" s="241"/>
      <c r="O183" s="185">
        <f>IF(D183&gt;0,(VLOOKUP(D183,Families!$A$5:$I$205,3,0)),0)</f>
        <v>0</v>
      </c>
      <c r="P183" s="186">
        <f>IF(D183&gt;0,(VLOOKUP(D183,Families!$A$5:$I$205,7,0)),0)</f>
        <v>0</v>
      </c>
      <c r="Q183" s="200">
        <f>IF(D183&gt;0,(VLOOKUP(D183,Families!$A$5:$I$205,8,0)),0)</f>
        <v>0</v>
      </c>
      <c r="R183" s="201">
        <f>IF(D183&gt;0,(VLOOKUP(D183,Families!$A$5:$I$205,9,0)),0)</f>
        <v>0</v>
      </c>
    </row>
    <row r="184" spans="1:18" s="202" customFormat="1" ht="15" customHeight="1" x14ac:dyDescent="0.35">
      <c r="A184" s="178"/>
      <c r="B184" s="263"/>
      <c r="C184" s="263"/>
      <c r="D184" s="187"/>
      <c r="E184" s="179">
        <f>IF(D184&gt;0,(VLOOKUP(D184,Families!$A$5:$I$205,2,0)),0)</f>
        <v>0</v>
      </c>
      <c r="F184" s="181"/>
      <c r="G184" s="188"/>
      <c r="H184" s="181"/>
      <c r="I184" s="182">
        <f>IF(G184=0,0,(H184*(VLOOKUP(G184,'Fee Schedule'!$C$2:$D$35,2,FALSE))))</f>
        <v>0</v>
      </c>
      <c r="J184" s="183" t="b">
        <f>IF(D184&gt;0,(IF(G184='Fee Schedule'!$C$2,'Fee Schedule'!$G$2,(IF(G184='Fee Schedule'!$C$3,'Fee Schedule'!$G$2,(IF(G184='Fee Schedule'!$C$4,'Fee Schedule'!$G$2,(IF(G184='Fee Schedule'!$C$5,'Fee Schedule'!$G$2,(IF(G184='Fee Schedule'!$C$6,'Fee Schedule'!$G$2,(IF(G184='Fee Schedule'!$C$10,'Fee Schedule'!$G$2,(IF(G184='Fee Schedule'!$C$22,'Fee Schedule'!$G$2,(VLOOKUP(D184,Families!$A$5:$I$205,4,0)))))))))))))))))</f>
        <v>0</v>
      </c>
      <c r="K184" s="210" t="b">
        <f>IF(D184&gt;0,(VLOOKUP(D184,Families!$A$5:$I$205,5,0)))</f>
        <v>0</v>
      </c>
      <c r="L184" s="260"/>
      <c r="M184" s="241"/>
      <c r="N184" s="241"/>
      <c r="O184" s="185">
        <f>IF(D184&gt;0,(VLOOKUP(D184,Families!$A$5:$I$205,3,0)),0)</f>
        <v>0</v>
      </c>
      <c r="P184" s="186">
        <f>IF(D184&gt;0,(VLOOKUP(D184,Families!$A$5:$I$205,7,0)),0)</f>
        <v>0</v>
      </c>
      <c r="Q184" s="200">
        <f>IF(D184&gt;0,(VLOOKUP(D184,Families!$A$5:$I$205,8,0)),0)</f>
        <v>0</v>
      </c>
      <c r="R184" s="201">
        <f>IF(D184&gt;0,(VLOOKUP(D184,Families!$A$5:$I$205,9,0)),0)</f>
        <v>0</v>
      </c>
    </row>
    <row r="185" spans="1:18" s="202" customFormat="1" ht="15" customHeight="1" x14ac:dyDescent="0.35">
      <c r="A185" s="178"/>
      <c r="B185" s="263"/>
      <c r="C185" s="263"/>
      <c r="D185" s="187"/>
      <c r="E185" s="179">
        <f>IF(D185&gt;0,(VLOOKUP(D185,Families!$A$5:$I$205,2,0)),0)</f>
        <v>0</v>
      </c>
      <c r="F185" s="181"/>
      <c r="G185" s="188"/>
      <c r="H185" s="181"/>
      <c r="I185" s="182">
        <f>IF(G185=0,0,(H185*(VLOOKUP(G185,'Fee Schedule'!$C$2:$D$35,2,FALSE))))</f>
        <v>0</v>
      </c>
      <c r="J185" s="183" t="b">
        <f>IF(D185&gt;0,(IF(G185='Fee Schedule'!$C$2,'Fee Schedule'!$G$2,(IF(G185='Fee Schedule'!$C$3,'Fee Schedule'!$G$2,(IF(G185='Fee Schedule'!$C$4,'Fee Schedule'!$G$2,(IF(G185='Fee Schedule'!$C$5,'Fee Schedule'!$G$2,(IF(G185='Fee Schedule'!$C$6,'Fee Schedule'!$G$2,(IF(G185='Fee Schedule'!$C$10,'Fee Schedule'!$G$2,(IF(G185='Fee Schedule'!$C$22,'Fee Schedule'!$G$2,(VLOOKUP(D185,Families!$A$5:$I$205,4,0)))))))))))))))))</f>
        <v>0</v>
      </c>
      <c r="K185" s="210" t="b">
        <f>IF(D185&gt;0,(VLOOKUP(D185,Families!$A$5:$I$205,5,0)))</f>
        <v>0</v>
      </c>
      <c r="L185" s="260"/>
      <c r="M185" s="241"/>
      <c r="N185" s="241"/>
      <c r="O185" s="185">
        <f>IF(D185&gt;0,(VLOOKUP(D185,Families!$A$5:$I$205,3,0)),0)</f>
        <v>0</v>
      </c>
      <c r="P185" s="186">
        <f>IF(D185&gt;0,(VLOOKUP(D185,Families!$A$5:$I$205,7,0)),0)</f>
        <v>0</v>
      </c>
      <c r="Q185" s="200">
        <f>IF(D185&gt;0,(VLOOKUP(D185,Families!$A$5:$I$205,8,0)),0)</f>
        <v>0</v>
      </c>
      <c r="R185" s="201">
        <f>IF(D185&gt;0,(VLOOKUP(D185,Families!$A$5:$I$205,9,0)),0)</f>
        <v>0</v>
      </c>
    </row>
    <row r="186" spans="1:18" s="202" customFormat="1" ht="15" customHeight="1" x14ac:dyDescent="0.35">
      <c r="A186" s="178"/>
      <c r="B186" s="263"/>
      <c r="C186" s="263"/>
      <c r="D186" s="187"/>
      <c r="E186" s="179">
        <f>IF(D186&gt;0,(VLOOKUP(D186,Families!$A$5:$I$205,2,0)),0)</f>
        <v>0</v>
      </c>
      <c r="F186" s="181"/>
      <c r="G186" s="188"/>
      <c r="H186" s="181"/>
      <c r="I186" s="182">
        <f>IF(G186=0,0,(H186*(VLOOKUP(G186,'Fee Schedule'!$C$2:$D$35,2,FALSE))))</f>
        <v>0</v>
      </c>
      <c r="J186" s="183" t="b">
        <f>IF(D186&gt;0,(IF(G186='Fee Schedule'!$C$2,'Fee Schedule'!$G$2,(IF(G186='Fee Schedule'!$C$3,'Fee Schedule'!$G$2,(IF(G186='Fee Schedule'!$C$4,'Fee Schedule'!$G$2,(IF(G186='Fee Schedule'!$C$5,'Fee Schedule'!$G$2,(IF(G186='Fee Schedule'!$C$6,'Fee Schedule'!$G$2,(IF(G186='Fee Schedule'!$C$10,'Fee Schedule'!$G$2,(IF(G186='Fee Schedule'!$C$22,'Fee Schedule'!$G$2,(VLOOKUP(D186,Families!$A$5:$I$205,4,0)))))))))))))))))</f>
        <v>0</v>
      </c>
      <c r="K186" s="210" t="b">
        <f>IF(D186&gt;0,(VLOOKUP(D186,Families!$A$5:$I$205,5,0)))</f>
        <v>0</v>
      </c>
      <c r="L186" s="260"/>
      <c r="M186" s="241"/>
      <c r="N186" s="241"/>
      <c r="O186" s="185">
        <f>IF(D186&gt;0,(VLOOKUP(D186,Families!$A$5:$I$205,3,0)),0)</f>
        <v>0</v>
      </c>
      <c r="P186" s="186">
        <f>IF(D186&gt;0,(VLOOKUP(D186,Families!$A$5:$I$205,7,0)),0)</f>
        <v>0</v>
      </c>
      <c r="Q186" s="200">
        <f>IF(D186&gt;0,(VLOOKUP(D186,Families!$A$5:$I$205,8,0)),0)</f>
        <v>0</v>
      </c>
      <c r="R186" s="201">
        <f>IF(D186&gt;0,(VLOOKUP(D186,Families!$A$5:$I$205,9,0)),0)</f>
        <v>0</v>
      </c>
    </row>
    <row r="187" spans="1:18" s="202" customFormat="1" ht="15" customHeight="1" x14ac:dyDescent="0.35">
      <c r="A187" s="178"/>
      <c r="B187" s="263"/>
      <c r="C187" s="263"/>
      <c r="D187" s="187"/>
      <c r="E187" s="179">
        <f>IF(D187&gt;0,(VLOOKUP(D187,Families!$A$5:$I$205,2,0)),0)</f>
        <v>0</v>
      </c>
      <c r="F187" s="181"/>
      <c r="G187" s="188"/>
      <c r="H187" s="181"/>
      <c r="I187" s="182">
        <f>IF(G187=0,0,(H187*(VLOOKUP(G187,'Fee Schedule'!$C$2:$D$35,2,FALSE))))</f>
        <v>0</v>
      </c>
      <c r="J187" s="183" t="b">
        <f>IF(D187&gt;0,(IF(G187='Fee Schedule'!$C$2,'Fee Schedule'!$G$2,(IF(G187='Fee Schedule'!$C$3,'Fee Schedule'!$G$2,(IF(G187='Fee Schedule'!$C$4,'Fee Schedule'!$G$2,(IF(G187='Fee Schedule'!$C$5,'Fee Schedule'!$G$2,(IF(G187='Fee Schedule'!$C$6,'Fee Schedule'!$G$2,(IF(G187='Fee Schedule'!$C$10,'Fee Schedule'!$G$2,(IF(G187='Fee Schedule'!$C$22,'Fee Schedule'!$G$2,(VLOOKUP(D187,Families!$A$5:$I$205,4,0)))))))))))))))))</f>
        <v>0</v>
      </c>
      <c r="K187" s="210" t="b">
        <f>IF(D187&gt;0,(VLOOKUP(D187,Families!$A$5:$I$205,5,0)))</f>
        <v>0</v>
      </c>
      <c r="L187" s="260"/>
      <c r="M187" s="241"/>
      <c r="N187" s="241"/>
      <c r="O187" s="185">
        <f>IF(D187&gt;0,(VLOOKUP(D187,Families!$A$5:$I$205,3,0)),0)</f>
        <v>0</v>
      </c>
      <c r="P187" s="186">
        <f>IF(D187&gt;0,(VLOOKUP(D187,Families!$A$5:$I$205,7,0)),0)</f>
        <v>0</v>
      </c>
      <c r="Q187" s="200">
        <f>IF(D187&gt;0,(VLOOKUP(D187,Families!$A$5:$I$205,8,0)),0)</f>
        <v>0</v>
      </c>
      <c r="R187" s="201">
        <f>IF(D187&gt;0,(VLOOKUP(D187,Families!$A$5:$I$205,9,0)),0)</f>
        <v>0</v>
      </c>
    </row>
    <row r="188" spans="1:18" s="202" customFormat="1" ht="15" customHeight="1" x14ac:dyDescent="0.35">
      <c r="A188" s="178"/>
      <c r="B188" s="263"/>
      <c r="C188" s="263"/>
      <c r="D188" s="187"/>
      <c r="E188" s="179">
        <f>IF(D188&gt;0,(VLOOKUP(D188,Families!$A$5:$I$205,2,0)),0)</f>
        <v>0</v>
      </c>
      <c r="F188" s="181"/>
      <c r="G188" s="188"/>
      <c r="H188" s="181"/>
      <c r="I188" s="182">
        <f>IF(G188=0,0,(H188*(VLOOKUP(G188,'Fee Schedule'!$C$2:$D$35,2,FALSE))))</f>
        <v>0</v>
      </c>
      <c r="J188" s="183" t="b">
        <f>IF(D188&gt;0,(IF(G188='Fee Schedule'!$C$2,'Fee Schedule'!$G$2,(IF(G188='Fee Schedule'!$C$3,'Fee Schedule'!$G$2,(IF(G188='Fee Schedule'!$C$4,'Fee Schedule'!$G$2,(IF(G188='Fee Schedule'!$C$5,'Fee Schedule'!$G$2,(IF(G188='Fee Schedule'!$C$6,'Fee Schedule'!$G$2,(IF(G188='Fee Schedule'!$C$10,'Fee Schedule'!$G$2,(IF(G188='Fee Schedule'!$C$22,'Fee Schedule'!$G$2,(VLOOKUP(D188,Families!$A$5:$I$205,4,0)))))))))))))))))</f>
        <v>0</v>
      </c>
      <c r="K188" s="210" t="b">
        <f>IF(D188&gt;0,(VLOOKUP(D188,Families!$A$5:$I$205,5,0)))</f>
        <v>0</v>
      </c>
      <c r="L188" s="260"/>
      <c r="M188" s="241"/>
      <c r="N188" s="241"/>
      <c r="O188" s="185">
        <f>IF(D188&gt;0,(VLOOKUP(D188,Families!$A$5:$I$205,3,0)),0)</f>
        <v>0</v>
      </c>
      <c r="P188" s="186">
        <f>IF(D188&gt;0,(VLOOKUP(D188,Families!$A$5:$I$205,7,0)),0)</f>
        <v>0</v>
      </c>
      <c r="Q188" s="200">
        <f>IF(D188&gt;0,(VLOOKUP(D188,Families!$A$5:$I$205,8,0)),0)</f>
        <v>0</v>
      </c>
      <c r="R188" s="201">
        <f>IF(D188&gt;0,(VLOOKUP(D188,Families!$A$5:$I$205,9,0)),0)</f>
        <v>0</v>
      </c>
    </row>
    <row r="189" spans="1:18" s="202" customFormat="1" ht="15" customHeight="1" x14ac:dyDescent="0.35">
      <c r="A189" s="178"/>
      <c r="B189" s="263"/>
      <c r="C189" s="263"/>
      <c r="D189" s="187"/>
      <c r="E189" s="179">
        <f>IF(D189&gt;0,(VLOOKUP(D189,Families!$A$5:$I$205,2,0)),0)</f>
        <v>0</v>
      </c>
      <c r="F189" s="181"/>
      <c r="G189" s="188"/>
      <c r="H189" s="181"/>
      <c r="I189" s="182">
        <f>IF(G189=0,0,(H189*(VLOOKUP(G189,'Fee Schedule'!$C$2:$D$35,2,FALSE))))</f>
        <v>0</v>
      </c>
      <c r="J189" s="183" t="b">
        <f>IF(D189&gt;0,(IF(G189='Fee Schedule'!$C$2,'Fee Schedule'!$G$2,(IF(G189='Fee Schedule'!$C$3,'Fee Schedule'!$G$2,(IF(G189='Fee Schedule'!$C$4,'Fee Schedule'!$G$2,(IF(G189='Fee Schedule'!$C$5,'Fee Schedule'!$G$2,(IF(G189='Fee Schedule'!$C$6,'Fee Schedule'!$G$2,(IF(G189='Fee Schedule'!$C$10,'Fee Schedule'!$G$2,(IF(G189='Fee Schedule'!$C$22,'Fee Schedule'!$G$2,(VLOOKUP(D189,Families!$A$5:$I$205,4,0)))))))))))))))))</f>
        <v>0</v>
      </c>
      <c r="K189" s="210" t="b">
        <f>IF(D189&gt;0,(VLOOKUP(D189,Families!$A$5:$I$205,5,0)))</f>
        <v>0</v>
      </c>
      <c r="L189" s="260"/>
      <c r="M189" s="241"/>
      <c r="N189" s="241"/>
      <c r="O189" s="185">
        <f>IF(D189&gt;0,(VLOOKUP(D189,Families!$A$5:$I$205,3,0)),0)</f>
        <v>0</v>
      </c>
      <c r="P189" s="186">
        <f>IF(D189&gt;0,(VLOOKUP(D189,Families!$A$5:$I$205,7,0)),0)</f>
        <v>0</v>
      </c>
      <c r="Q189" s="200">
        <f>IF(D189&gt;0,(VLOOKUP(D189,Families!$A$5:$I$205,8,0)),0)</f>
        <v>0</v>
      </c>
      <c r="R189" s="201">
        <f>IF(D189&gt;0,(VLOOKUP(D189,Families!$A$5:$I$205,9,0)),0)</f>
        <v>0</v>
      </c>
    </row>
    <row r="190" spans="1:18" s="202" customFormat="1" ht="15" customHeight="1" x14ac:dyDescent="0.35">
      <c r="A190" s="178"/>
      <c r="B190" s="263"/>
      <c r="C190" s="263"/>
      <c r="D190" s="187"/>
      <c r="E190" s="179">
        <f>IF(D190&gt;0,(VLOOKUP(D190,Families!$A$5:$I$205,2,0)),0)</f>
        <v>0</v>
      </c>
      <c r="F190" s="181"/>
      <c r="G190" s="188"/>
      <c r="H190" s="181"/>
      <c r="I190" s="182">
        <f>IF(G190=0,0,(H190*(VLOOKUP(G190,'Fee Schedule'!$C$2:$D$35,2,FALSE))))</f>
        <v>0</v>
      </c>
      <c r="J190" s="183" t="b">
        <f>IF(D190&gt;0,(IF(G190='Fee Schedule'!$C$2,'Fee Schedule'!$G$2,(IF(G190='Fee Schedule'!$C$3,'Fee Schedule'!$G$2,(IF(G190='Fee Schedule'!$C$4,'Fee Schedule'!$G$2,(IF(G190='Fee Schedule'!$C$5,'Fee Schedule'!$G$2,(IF(G190='Fee Schedule'!$C$6,'Fee Schedule'!$G$2,(IF(G190='Fee Schedule'!$C$10,'Fee Schedule'!$G$2,(IF(G190='Fee Schedule'!$C$22,'Fee Schedule'!$G$2,(VLOOKUP(D190,Families!$A$5:$I$205,4,0)))))))))))))))))</f>
        <v>0</v>
      </c>
      <c r="K190" s="210" t="b">
        <f>IF(D190&gt;0,(VLOOKUP(D190,Families!$A$5:$I$205,5,0)))</f>
        <v>0</v>
      </c>
      <c r="L190" s="260"/>
      <c r="M190" s="241"/>
      <c r="N190" s="241"/>
      <c r="O190" s="185">
        <f>IF(D190&gt;0,(VLOOKUP(D190,Families!$A$5:$I$205,3,0)),0)</f>
        <v>0</v>
      </c>
      <c r="P190" s="186">
        <f>IF(D190&gt;0,(VLOOKUP(D190,Families!$A$5:$I$205,7,0)),0)</f>
        <v>0</v>
      </c>
      <c r="Q190" s="200">
        <f>IF(D190&gt;0,(VLOOKUP(D190,Families!$A$5:$I$205,8,0)),0)</f>
        <v>0</v>
      </c>
      <c r="R190" s="201">
        <f>IF(D190&gt;0,(VLOOKUP(D190,Families!$A$5:$I$205,9,0)),0)</f>
        <v>0</v>
      </c>
    </row>
    <row r="191" spans="1:18" s="202" customFormat="1" ht="15" customHeight="1" x14ac:dyDescent="0.35">
      <c r="A191" s="178"/>
      <c r="B191" s="263"/>
      <c r="C191" s="263"/>
      <c r="D191" s="187"/>
      <c r="E191" s="179">
        <f>IF(D191&gt;0,(VLOOKUP(D191,Families!$A$5:$I$205,2,0)),0)</f>
        <v>0</v>
      </c>
      <c r="F191" s="181"/>
      <c r="G191" s="188"/>
      <c r="H191" s="181"/>
      <c r="I191" s="182">
        <f>IF(G191=0,0,(H191*(VLOOKUP(G191,'Fee Schedule'!$C$2:$D$35,2,FALSE))))</f>
        <v>0</v>
      </c>
      <c r="J191" s="183" t="b">
        <f>IF(D191&gt;0,(IF(G191='Fee Schedule'!$C$2,'Fee Schedule'!$G$2,(IF(G191='Fee Schedule'!$C$3,'Fee Schedule'!$G$2,(IF(G191='Fee Schedule'!$C$4,'Fee Schedule'!$G$2,(IF(G191='Fee Schedule'!$C$5,'Fee Schedule'!$G$2,(IF(G191='Fee Schedule'!$C$6,'Fee Schedule'!$G$2,(IF(G191='Fee Schedule'!$C$10,'Fee Schedule'!$G$2,(IF(G191='Fee Schedule'!$C$22,'Fee Schedule'!$G$2,(VLOOKUP(D191,Families!$A$5:$I$205,4,0)))))))))))))))))</f>
        <v>0</v>
      </c>
      <c r="K191" s="210" t="b">
        <f>IF(D191&gt;0,(VLOOKUP(D191,Families!$A$5:$I$205,5,0)))</f>
        <v>0</v>
      </c>
      <c r="L191" s="260"/>
      <c r="M191" s="241"/>
      <c r="N191" s="241"/>
      <c r="O191" s="185">
        <f>IF(D191&gt;0,(VLOOKUP(D191,Families!$A$5:$I$205,3,0)),0)</f>
        <v>0</v>
      </c>
      <c r="P191" s="186">
        <f>IF(D191&gt;0,(VLOOKUP(D191,Families!$A$5:$I$205,7,0)),0)</f>
        <v>0</v>
      </c>
      <c r="Q191" s="200">
        <f>IF(D191&gt;0,(VLOOKUP(D191,Families!$A$5:$I$205,8,0)),0)</f>
        <v>0</v>
      </c>
      <c r="R191" s="201">
        <f>IF(D191&gt;0,(VLOOKUP(D191,Families!$A$5:$I$205,9,0)),0)</f>
        <v>0</v>
      </c>
    </row>
    <row r="192" spans="1:18" s="202" customFormat="1" ht="15" customHeight="1" x14ac:dyDescent="0.35">
      <c r="A192" s="178"/>
      <c r="B192" s="263"/>
      <c r="C192" s="263"/>
      <c r="D192" s="187"/>
      <c r="E192" s="179">
        <f>IF(D192&gt;0,(VLOOKUP(D192,Families!$A$5:$I$205,2,0)),0)</f>
        <v>0</v>
      </c>
      <c r="F192" s="181"/>
      <c r="G192" s="188"/>
      <c r="H192" s="181"/>
      <c r="I192" s="182">
        <f>IF(G192=0,0,(H192*(VLOOKUP(G192,'Fee Schedule'!$C$2:$D$35,2,FALSE))))</f>
        <v>0</v>
      </c>
      <c r="J192" s="183" t="b">
        <f>IF(D192&gt;0,(IF(G192='Fee Schedule'!$C$2,'Fee Schedule'!$G$2,(IF(G192='Fee Schedule'!$C$3,'Fee Schedule'!$G$2,(IF(G192='Fee Schedule'!$C$4,'Fee Schedule'!$G$2,(IF(G192='Fee Schedule'!$C$5,'Fee Schedule'!$G$2,(IF(G192='Fee Schedule'!$C$6,'Fee Schedule'!$G$2,(IF(G192='Fee Schedule'!$C$10,'Fee Schedule'!$G$2,(IF(G192='Fee Schedule'!$C$22,'Fee Schedule'!$G$2,(VLOOKUP(D192,Families!$A$5:$I$205,4,0)))))))))))))))))</f>
        <v>0</v>
      </c>
      <c r="K192" s="210" t="b">
        <f>IF(D192&gt;0,(VLOOKUP(D192,Families!$A$5:$I$205,5,0)))</f>
        <v>0</v>
      </c>
      <c r="L192" s="260"/>
      <c r="M192" s="241"/>
      <c r="N192" s="241"/>
      <c r="O192" s="185">
        <f>IF(D192&gt;0,(VLOOKUP(D192,Families!$A$5:$I$205,3,0)),0)</f>
        <v>0</v>
      </c>
      <c r="P192" s="186">
        <f>IF(D192&gt;0,(VLOOKUP(D192,Families!$A$5:$I$205,7,0)),0)</f>
        <v>0</v>
      </c>
      <c r="Q192" s="200">
        <f>IF(D192&gt;0,(VLOOKUP(D192,Families!$A$5:$I$205,8,0)),0)</f>
        <v>0</v>
      </c>
      <c r="R192" s="201">
        <f>IF(D192&gt;0,(VLOOKUP(D192,Families!$A$5:$I$205,9,0)),0)</f>
        <v>0</v>
      </c>
    </row>
    <row r="193" spans="1:18" s="202" customFormat="1" ht="15" customHeight="1" x14ac:dyDescent="0.35">
      <c r="A193" s="178"/>
      <c r="B193" s="263"/>
      <c r="C193" s="263"/>
      <c r="D193" s="187"/>
      <c r="E193" s="179">
        <f>IF(D193&gt;0,(VLOOKUP(D193,Families!$A$5:$I$205,2,0)),0)</f>
        <v>0</v>
      </c>
      <c r="F193" s="181"/>
      <c r="G193" s="188"/>
      <c r="H193" s="181"/>
      <c r="I193" s="182">
        <f>IF(G193=0,0,(H193*(VLOOKUP(G193,'Fee Schedule'!$C$2:$D$35,2,FALSE))))</f>
        <v>0</v>
      </c>
      <c r="J193" s="183" t="b">
        <f>IF(D193&gt;0,(IF(G193='Fee Schedule'!$C$2,'Fee Schedule'!$G$2,(IF(G193='Fee Schedule'!$C$3,'Fee Schedule'!$G$2,(IF(G193='Fee Schedule'!$C$4,'Fee Schedule'!$G$2,(IF(G193='Fee Schedule'!$C$5,'Fee Schedule'!$G$2,(IF(G193='Fee Schedule'!$C$6,'Fee Schedule'!$G$2,(IF(G193='Fee Schedule'!$C$10,'Fee Schedule'!$G$2,(IF(G193='Fee Schedule'!$C$22,'Fee Schedule'!$G$2,(VLOOKUP(D193,Families!$A$5:$I$205,4,0)))))))))))))))))</f>
        <v>0</v>
      </c>
      <c r="K193" s="210" t="b">
        <f>IF(D193&gt;0,(VLOOKUP(D193,Families!$A$5:$I$205,5,0)))</f>
        <v>0</v>
      </c>
      <c r="L193" s="260"/>
      <c r="M193" s="241"/>
      <c r="N193" s="241"/>
      <c r="O193" s="185">
        <f>IF(D193&gt;0,(VLOOKUP(D193,Families!$A$5:$I$205,3,0)),0)</f>
        <v>0</v>
      </c>
      <c r="P193" s="186">
        <f>IF(D193&gt;0,(VLOOKUP(D193,Families!$A$5:$I$205,7,0)),0)</f>
        <v>0</v>
      </c>
      <c r="Q193" s="200">
        <f>IF(D193&gt;0,(VLOOKUP(D193,Families!$A$5:$I$205,8,0)),0)</f>
        <v>0</v>
      </c>
      <c r="R193" s="201">
        <f>IF(D193&gt;0,(VLOOKUP(D193,Families!$A$5:$I$205,9,0)),0)</f>
        <v>0</v>
      </c>
    </row>
    <row r="194" spans="1:18" s="202" customFormat="1" ht="15" customHeight="1" x14ac:dyDescent="0.35">
      <c r="A194" s="178"/>
      <c r="B194" s="263"/>
      <c r="C194" s="263"/>
      <c r="D194" s="187"/>
      <c r="E194" s="179">
        <f>IF(D194&gt;0,(VLOOKUP(D194,Families!$A$5:$I$205,2,0)),0)</f>
        <v>0</v>
      </c>
      <c r="F194" s="181"/>
      <c r="G194" s="188"/>
      <c r="H194" s="181"/>
      <c r="I194" s="182">
        <f>IF(G194=0,0,(H194*(VLOOKUP(G194,'Fee Schedule'!$C$2:$D$35,2,FALSE))))</f>
        <v>0</v>
      </c>
      <c r="J194" s="183" t="b">
        <f>IF(D194&gt;0,(IF(G194='Fee Schedule'!$C$2,'Fee Schedule'!$G$2,(IF(G194='Fee Schedule'!$C$3,'Fee Schedule'!$G$2,(IF(G194='Fee Schedule'!$C$4,'Fee Schedule'!$G$2,(IF(G194='Fee Schedule'!$C$5,'Fee Schedule'!$G$2,(IF(G194='Fee Schedule'!$C$6,'Fee Schedule'!$G$2,(IF(G194='Fee Schedule'!$C$10,'Fee Schedule'!$G$2,(IF(G194='Fee Schedule'!$C$22,'Fee Schedule'!$G$2,(VLOOKUP(D194,Families!$A$5:$I$205,4,0)))))))))))))))))</f>
        <v>0</v>
      </c>
      <c r="K194" s="210" t="b">
        <f>IF(D194&gt;0,(VLOOKUP(D194,Families!$A$5:$I$205,5,0)))</f>
        <v>0</v>
      </c>
      <c r="L194" s="260"/>
      <c r="M194" s="241"/>
      <c r="N194" s="241"/>
      <c r="O194" s="185">
        <f>IF(D194&gt;0,(VLOOKUP(D194,Families!$A$5:$I$205,3,0)),0)</f>
        <v>0</v>
      </c>
      <c r="P194" s="186">
        <f>IF(D194&gt;0,(VLOOKUP(D194,Families!$A$5:$I$205,7,0)),0)</f>
        <v>0</v>
      </c>
      <c r="Q194" s="200">
        <f>IF(D194&gt;0,(VLOOKUP(D194,Families!$A$5:$I$205,8,0)),0)</f>
        <v>0</v>
      </c>
      <c r="R194" s="201">
        <f>IF(D194&gt;0,(VLOOKUP(D194,Families!$A$5:$I$205,9,0)),0)</f>
        <v>0</v>
      </c>
    </row>
    <row r="195" spans="1:18" s="202" customFormat="1" ht="15" customHeight="1" x14ac:dyDescent="0.35">
      <c r="A195" s="178"/>
      <c r="B195" s="263"/>
      <c r="C195" s="263"/>
      <c r="D195" s="187"/>
      <c r="E195" s="179">
        <f>IF(D195&gt;0,(VLOOKUP(D195,Families!$A$5:$I$205,2,0)),0)</f>
        <v>0</v>
      </c>
      <c r="F195" s="181"/>
      <c r="G195" s="188"/>
      <c r="H195" s="181"/>
      <c r="I195" s="182">
        <f>IF(G195=0,0,(H195*(VLOOKUP(G195,'Fee Schedule'!$C$2:$D$35,2,FALSE))))</f>
        <v>0</v>
      </c>
      <c r="J195" s="183" t="b">
        <f>IF(D195&gt;0,(IF(G195='Fee Schedule'!$C$2,'Fee Schedule'!$G$2,(IF(G195='Fee Schedule'!$C$3,'Fee Schedule'!$G$2,(IF(G195='Fee Schedule'!$C$4,'Fee Schedule'!$G$2,(IF(G195='Fee Schedule'!$C$5,'Fee Schedule'!$G$2,(IF(G195='Fee Schedule'!$C$6,'Fee Schedule'!$G$2,(IF(G195='Fee Schedule'!$C$10,'Fee Schedule'!$G$2,(IF(G195='Fee Schedule'!$C$22,'Fee Schedule'!$G$2,(VLOOKUP(D195,Families!$A$5:$I$205,4,0)))))))))))))))))</f>
        <v>0</v>
      </c>
      <c r="K195" s="210" t="b">
        <f>IF(D195&gt;0,(VLOOKUP(D195,Families!$A$5:$I$205,5,0)))</f>
        <v>0</v>
      </c>
      <c r="L195" s="260"/>
      <c r="M195" s="241"/>
      <c r="N195" s="241"/>
      <c r="O195" s="185">
        <f>IF(D195&gt;0,(VLOOKUP(D195,Families!$A$5:$I$205,3,0)),0)</f>
        <v>0</v>
      </c>
      <c r="P195" s="186">
        <f>IF(D195&gt;0,(VLOOKUP(D195,Families!$A$5:$I$205,7,0)),0)</f>
        <v>0</v>
      </c>
      <c r="Q195" s="200">
        <f>IF(D195&gt;0,(VLOOKUP(D195,Families!$A$5:$I$205,8,0)),0)</f>
        <v>0</v>
      </c>
      <c r="R195" s="201">
        <f>IF(D195&gt;0,(VLOOKUP(D195,Families!$A$5:$I$205,9,0)),0)</f>
        <v>0</v>
      </c>
    </row>
    <row r="196" spans="1:18" s="202" customFormat="1" ht="15" customHeight="1" x14ac:dyDescent="0.35">
      <c r="A196" s="178"/>
      <c r="B196" s="263"/>
      <c r="C196" s="263"/>
      <c r="D196" s="187"/>
      <c r="E196" s="179">
        <f>IF(D196&gt;0,(VLOOKUP(D196,Families!$A$5:$I$205,2,0)),0)</f>
        <v>0</v>
      </c>
      <c r="F196" s="181"/>
      <c r="G196" s="188"/>
      <c r="H196" s="181"/>
      <c r="I196" s="182">
        <f>IF(G196=0,0,(H196*(VLOOKUP(G196,'Fee Schedule'!$C$2:$D$35,2,FALSE))))</f>
        <v>0</v>
      </c>
      <c r="J196" s="183" t="b">
        <f>IF(D196&gt;0,(IF(G196='Fee Schedule'!$C$2,'Fee Schedule'!$G$2,(IF(G196='Fee Schedule'!$C$3,'Fee Schedule'!$G$2,(IF(G196='Fee Schedule'!$C$4,'Fee Schedule'!$G$2,(IF(G196='Fee Schedule'!$C$5,'Fee Schedule'!$G$2,(IF(G196='Fee Schedule'!$C$6,'Fee Schedule'!$G$2,(IF(G196='Fee Schedule'!$C$10,'Fee Schedule'!$G$2,(IF(G196='Fee Schedule'!$C$22,'Fee Schedule'!$G$2,(VLOOKUP(D196,Families!$A$5:$I$205,4,0)))))))))))))))))</f>
        <v>0</v>
      </c>
      <c r="K196" s="210" t="b">
        <f>IF(D196&gt;0,(VLOOKUP(D196,Families!$A$5:$I$205,5,0)))</f>
        <v>0</v>
      </c>
      <c r="L196" s="260"/>
      <c r="M196" s="241"/>
      <c r="N196" s="241"/>
      <c r="O196" s="185">
        <f>IF(D196&gt;0,(VLOOKUP(D196,Families!$A$5:$I$205,3,0)),0)</f>
        <v>0</v>
      </c>
      <c r="P196" s="186">
        <f>IF(D196&gt;0,(VLOOKUP(D196,Families!$A$5:$I$205,7,0)),0)</f>
        <v>0</v>
      </c>
      <c r="Q196" s="200">
        <f>IF(D196&gt;0,(VLOOKUP(D196,Families!$A$5:$I$205,8,0)),0)</f>
        <v>0</v>
      </c>
      <c r="R196" s="201">
        <f>IF(D196&gt;0,(VLOOKUP(D196,Families!$A$5:$I$205,9,0)),0)</f>
        <v>0</v>
      </c>
    </row>
    <row r="197" spans="1:18" s="202" customFormat="1" ht="15" customHeight="1" x14ac:dyDescent="0.35">
      <c r="A197" s="178"/>
      <c r="B197" s="263"/>
      <c r="C197" s="263"/>
      <c r="D197" s="187"/>
      <c r="E197" s="179">
        <f>IF(D197&gt;0,(VLOOKUP(D197,Families!$A$5:$I$205,2,0)),0)</f>
        <v>0</v>
      </c>
      <c r="F197" s="181"/>
      <c r="G197" s="188"/>
      <c r="H197" s="181"/>
      <c r="I197" s="182">
        <f>IF(G197=0,0,(H197*(VLOOKUP(G197,'Fee Schedule'!$C$2:$D$35,2,FALSE))))</f>
        <v>0</v>
      </c>
      <c r="J197" s="183" t="b">
        <f>IF(D197&gt;0,(IF(G197='Fee Schedule'!$C$2,'Fee Schedule'!$G$2,(IF(G197='Fee Schedule'!$C$3,'Fee Schedule'!$G$2,(IF(G197='Fee Schedule'!$C$4,'Fee Schedule'!$G$2,(IF(G197='Fee Schedule'!$C$5,'Fee Schedule'!$G$2,(IF(G197='Fee Schedule'!$C$6,'Fee Schedule'!$G$2,(IF(G197='Fee Schedule'!$C$10,'Fee Schedule'!$G$2,(IF(G197='Fee Schedule'!$C$22,'Fee Schedule'!$G$2,(VLOOKUP(D197,Families!$A$5:$I$205,4,0)))))))))))))))))</f>
        <v>0</v>
      </c>
      <c r="K197" s="210" t="b">
        <f>IF(D197&gt;0,(VLOOKUP(D197,Families!$A$5:$I$205,5,0)))</f>
        <v>0</v>
      </c>
      <c r="L197" s="260"/>
      <c r="M197" s="241"/>
      <c r="N197" s="241"/>
      <c r="O197" s="185">
        <f>IF(D197&gt;0,(VLOOKUP(D197,Families!$A$5:$I$205,3,0)),0)</f>
        <v>0</v>
      </c>
      <c r="P197" s="186">
        <f>IF(D197&gt;0,(VLOOKUP(D197,Families!$A$5:$I$205,7,0)),0)</f>
        <v>0</v>
      </c>
      <c r="Q197" s="200">
        <f>IF(D197&gt;0,(VLOOKUP(D197,Families!$A$5:$I$205,8,0)),0)</f>
        <v>0</v>
      </c>
      <c r="R197" s="201">
        <f>IF(D197&gt;0,(VLOOKUP(D197,Families!$A$5:$I$205,9,0)),0)</f>
        <v>0</v>
      </c>
    </row>
    <row r="198" spans="1:18" s="202" customFormat="1" ht="15" customHeight="1" x14ac:dyDescent="0.35">
      <c r="A198" s="178"/>
      <c r="B198" s="263"/>
      <c r="C198" s="263"/>
      <c r="D198" s="187"/>
      <c r="E198" s="179">
        <f>IF(D198&gt;0,(VLOOKUP(D198,Families!$A$5:$I$205,2,0)),0)</f>
        <v>0</v>
      </c>
      <c r="F198" s="181"/>
      <c r="G198" s="188"/>
      <c r="H198" s="181"/>
      <c r="I198" s="182">
        <f>IF(G198=0,0,(H198*(VLOOKUP(G198,'Fee Schedule'!$C$2:$D$35,2,FALSE))))</f>
        <v>0</v>
      </c>
      <c r="J198" s="183" t="b">
        <f>IF(D198&gt;0,(IF(G198='Fee Schedule'!$C$2,'Fee Schedule'!$G$2,(IF(G198='Fee Schedule'!$C$3,'Fee Schedule'!$G$2,(IF(G198='Fee Schedule'!$C$4,'Fee Schedule'!$G$2,(IF(G198='Fee Schedule'!$C$5,'Fee Schedule'!$G$2,(IF(G198='Fee Schedule'!$C$6,'Fee Schedule'!$G$2,(IF(G198='Fee Schedule'!$C$10,'Fee Schedule'!$G$2,(IF(G198='Fee Schedule'!$C$22,'Fee Schedule'!$G$2,(VLOOKUP(D198,Families!$A$5:$I$205,4,0)))))))))))))))))</f>
        <v>0</v>
      </c>
      <c r="K198" s="210" t="b">
        <f>IF(D198&gt;0,(VLOOKUP(D198,Families!$A$5:$I$205,5,0)))</f>
        <v>0</v>
      </c>
      <c r="L198" s="260"/>
      <c r="M198" s="241"/>
      <c r="N198" s="241"/>
      <c r="O198" s="185">
        <f>IF(D198&gt;0,(VLOOKUP(D198,Families!$A$5:$I$205,3,0)),0)</f>
        <v>0</v>
      </c>
      <c r="P198" s="186">
        <f>IF(D198&gt;0,(VLOOKUP(D198,Families!$A$5:$I$205,7,0)),0)</f>
        <v>0</v>
      </c>
      <c r="Q198" s="200">
        <f>IF(D198&gt;0,(VLOOKUP(D198,Families!$A$5:$I$205,8,0)),0)</f>
        <v>0</v>
      </c>
      <c r="R198" s="201">
        <f>IF(D198&gt;0,(VLOOKUP(D198,Families!$A$5:$I$205,9,0)),0)</f>
        <v>0</v>
      </c>
    </row>
    <row r="199" spans="1:18" s="202" customFormat="1" ht="15" customHeight="1" x14ac:dyDescent="0.35">
      <c r="A199" s="178"/>
      <c r="B199" s="263"/>
      <c r="C199" s="263"/>
      <c r="D199" s="187"/>
      <c r="E199" s="179">
        <f>IF(D199&gt;0,(VLOOKUP(D199,Families!$A$5:$I$205,2,0)),0)</f>
        <v>0</v>
      </c>
      <c r="F199" s="181"/>
      <c r="G199" s="188"/>
      <c r="H199" s="181"/>
      <c r="I199" s="182">
        <f>IF(G199=0,0,(H199*(VLOOKUP(G199,'Fee Schedule'!$C$2:$D$35,2,FALSE))))</f>
        <v>0</v>
      </c>
      <c r="J199" s="183" t="b">
        <f>IF(D199&gt;0,(IF(G199='Fee Schedule'!$C$2,'Fee Schedule'!$G$2,(IF(G199='Fee Schedule'!$C$3,'Fee Schedule'!$G$2,(IF(G199='Fee Schedule'!$C$4,'Fee Schedule'!$G$2,(IF(G199='Fee Schedule'!$C$5,'Fee Schedule'!$G$2,(IF(G199='Fee Schedule'!$C$6,'Fee Schedule'!$G$2,(IF(G199='Fee Schedule'!$C$10,'Fee Schedule'!$G$2,(IF(G199='Fee Schedule'!$C$22,'Fee Schedule'!$G$2,(VLOOKUP(D199,Families!$A$5:$I$205,4,0)))))))))))))))))</f>
        <v>0</v>
      </c>
      <c r="K199" s="210" t="b">
        <f>IF(D199&gt;0,(VLOOKUP(D199,Families!$A$5:$I$205,5,0)))</f>
        <v>0</v>
      </c>
      <c r="L199" s="260"/>
      <c r="M199" s="241"/>
      <c r="N199" s="241"/>
      <c r="O199" s="185">
        <f>IF(D199&gt;0,(VLOOKUP(D199,Families!$A$5:$I$205,3,0)),0)</f>
        <v>0</v>
      </c>
      <c r="P199" s="186">
        <f>IF(D199&gt;0,(VLOOKUP(D199,Families!$A$5:$I$205,7,0)),0)</f>
        <v>0</v>
      </c>
      <c r="Q199" s="200">
        <f>IF(D199&gt;0,(VLOOKUP(D199,Families!$A$5:$I$205,8,0)),0)</f>
        <v>0</v>
      </c>
      <c r="R199" s="201">
        <f>IF(D199&gt;0,(VLOOKUP(D199,Families!$A$5:$I$205,9,0)),0)</f>
        <v>0</v>
      </c>
    </row>
    <row r="200" spans="1:18" s="202" customFormat="1" ht="15" customHeight="1" x14ac:dyDescent="0.35">
      <c r="A200" s="178"/>
      <c r="B200" s="263"/>
      <c r="C200" s="263"/>
      <c r="D200" s="187"/>
      <c r="E200" s="179">
        <f>IF(D200&gt;0,(VLOOKUP(D200,Families!$A$5:$I$205,2,0)),0)</f>
        <v>0</v>
      </c>
      <c r="F200" s="181"/>
      <c r="G200" s="188"/>
      <c r="H200" s="181"/>
      <c r="I200" s="182">
        <f>IF(G200=0,0,(H200*(VLOOKUP(G200,'Fee Schedule'!$C$2:$D$35,2,FALSE))))</f>
        <v>0</v>
      </c>
      <c r="J200" s="183" t="b">
        <f>IF(D200&gt;0,(IF(G200='Fee Schedule'!$C$2,'Fee Schedule'!$G$2,(IF(G200='Fee Schedule'!$C$3,'Fee Schedule'!$G$2,(IF(G200='Fee Schedule'!$C$4,'Fee Schedule'!$G$2,(IF(G200='Fee Schedule'!$C$5,'Fee Schedule'!$G$2,(IF(G200='Fee Schedule'!$C$6,'Fee Schedule'!$G$2,(IF(G200='Fee Schedule'!$C$10,'Fee Schedule'!$G$2,(IF(G200='Fee Schedule'!$C$22,'Fee Schedule'!$G$2,(VLOOKUP(D200,Families!$A$5:$I$205,4,0)))))))))))))))))</f>
        <v>0</v>
      </c>
      <c r="K200" s="210" t="b">
        <f>IF(D200&gt;0,(VLOOKUP(D200,Families!$A$5:$I$205,5,0)))</f>
        <v>0</v>
      </c>
      <c r="L200" s="260"/>
      <c r="M200" s="241"/>
      <c r="N200" s="241"/>
      <c r="O200" s="185">
        <f>IF(D200&gt;0,(VLOOKUP(D200,Families!$A$5:$I$205,3,0)),0)</f>
        <v>0</v>
      </c>
      <c r="P200" s="186">
        <f>IF(D200&gt;0,(VLOOKUP(D200,Families!$A$5:$I$205,7,0)),0)</f>
        <v>0</v>
      </c>
      <c r="Q200" s="200">
        <f>IF(D200&gt;0,(VLOOKUP(D200,Families!$A$5:$I$205,8,0)),0)</f>
        <v>0</v>
      </c>
      <c r="R200" s="201">
        <f>IF(D200&gt;0,(VLOOKUP(D200,Families!$A$5:$I$205,9,0)),0)</f>
        <v>0</v>
      </c>
    </row>
    <row r="201" spans="1:18" s="202" customFormat="1" ht="15" customHeight="1" x14ac:dyDescent="0.35">
      <c r="A201" s="178"/>
      <c r="B201" s="263"/>
      <c r="C201" s="263"/>
      <c r="D201" s="187"/>
      <c r="E201" s="179">
        <f>IF(D201&gt;0,(VLOOKUP(D201,Families!$A$5:$I$205,2,0)),0)</f>
        <v>0</v>
      </c>
      <c r="F201" s="181"/>
      <c r="G201" s="188"/>
      <c r="H201" s="181"/>
      <c r="I201" s="182">
        <f>IF(G201=0,0,(H201*(VLOOKUP(G201,'Fee Schedule'!$C$2:$D$35,2,FALSE))))</f>
        <v>0</v>
      </c>
      <c r="J201" s="183" t="b">
        <f>IF(D201&gt;0,(IF(G201='Fee Schedule'!$C$2,'Fee Schedule'!$G$2,(IF(G201='Fee Schedule'!$C$3,'Fee Schedule'!$G$2,(IF(G201='Fee Schedule'!$C$4,'Fee Schedule'!$G$2,(IF(G201='Fee Schedule'!$C$5,'Fee Schedule'!$G$2,(IF(G201='Fee Schedule'!$C$6,'Fee Schedule'!$G$2,(IF(G201='Fee Schedule'!$C$10,'Fee Schedule'!$G$2,(IF(G201='Fee Schedule'!$C$22,'Fee Schedule'!$G$2,(VLOOKUP(D201,Families!$A$5:$I$205,4,0)))))))))))))))))</f>
        <v>0</v>
      </c>
      <c r="K201" s="210" t="b">
        <f>IF(D201&gt;0,(VLOOKUP(D201,Families!$A$5:$I$205,5,0)))</f>
        <v>0</v>
      </c>
      <c r="L201" s="260"/>
      <c r="M201" s="241"/>
      <c r="N201" s="241"/>
      <c r="O201" s="185">
        <f>IF(D201&gt;0,(VLOOKUP(D201,Families!$A$5:$I$205,3,0)),0)</f>
        <v>0</v>
      </c>
      <c r="P201" s="186">
        <f>IF(D201&gt;0,(VLOOKUP(D201,Families!$A$5:$I$205,7,0)),0)</f>
        <v>0</v>
      </c>
      <c r="Q201" s="200">
        <f>IF(D201&gt;0,(VLOOKUP(D201,Families!$A$5:$I$205,8,0)),0)</f>
        <v>0</v>
      </c>
      <c r="R201" s="201">
        <f>IF(D201&gt;0,(VLOOKUP(D201,Families!$A$5:$I$205,9,0)),0)</f>
        <v>0</v>
      </c>
    </row>
    <row r="202" spans="1:18" s="202" customFormat="1" ht="15" customHeight="1" x14ac:dyDescent="0.35">
      <c r="A202" s="178"/>
      <c r="B202" s="263"/>
      <c r="C202" s="263"/>
      <c r="D202" s="187"/>
      <c r="E202" s="179">
        <f>IF(D202&gt;0,(VLOOKUP(D202,Families!$A$5:$I$205,2,0)),0)</f>
        <v>0</v>
      </c>
      <c r="F202" s="181"/>
      <c r="G202" s="188"/>
      <c r="H202" s="181"/>
      <c r="I202" s="182">
        <f>IF(G202=0,0,(H202*(VLOOKUP(G202,'Fee Schedule'!$C$2:$D$35,2,FALSE))))</f>
        <v>0</v>
      </c>
      <c r="J202" s="183" t="b">
        <f>IF(D202&gt;0,(IF(G202='Fee Schedule'!$C$2,'Fee Schedule'!$G$2,(IF(G202='Fee Schedule'!$C$3,'Fee Schedule'!$G$2,(IF(G202='Fee Schedule'!$C$4,'Fee Schedule'!$G$2,(IF(G202='Fee Schedule'!$C$5,'Fee Schedule'!$G$2,(IF(G202='Fee Schedule'!$C$6,'Fee Schedule'!$G$2,(IF(G202='Fee Schedule'!$C$10,'Fee Schedule'!$G$2,(IF(G202='Fee Schedule'!$C$22,'Fee Schedule'!$G$2,(VLOOKUP(D202,Families!$A$5:$I$205,4,0)))))))))))))))))</f>
        <v>0</v>
      </c>
      <c r="K202" s="210" t="b">
        <f>IF(D202&gt;0,(VLOOKUP(D202,Families!$A$5:$I$205,5,0)))</f>
        <v>0</v>
      </c>
      <c r="L202" s="260"/>
      <c r="M202" s="241"/>
      <c r="N202" s="241"/>
      <c r="O202" s="185">
        <f>IF(D202&gt;0,(VLOOKUP(D202,Families!$A$5:$I$205,3,0)),0)</f>
        <v>0</v>
      </c>
      <c r="P202" s="186">
        <f>IF(D202&gt;0,(VLOOKUP(D202,Families!$A$5:$I$205,7,0)),0)</f>
        <v>0</v>
      </c>
      <c r="Q202" s="200">
        <f>IF(D202&gt;0,(VLOOKUP(D202,Families!$A$5:$I$205,8,0)),0)</f>
        <v>0</v>
      </c>
      <c r="R202" s="201">
        <f>IF(D202&gt;0,(VLOOKUP(D202,Families!$A$5:$I$205,9,0)),0)</f>
        <v>0</v>
      </c>
    </row>
    <row r="203" spans="1:18" s="202" customFormat="1" ht="15" customHeight="1" x14ac:dyDescent="0.35">
      <c r="A203" s="178"/>
      <c r="B203" s="263"/>
      <c r="C203" s="263"/>
      <c r="D203" s="187"/>
      <c r="E203" s="179">
        <f>IF(D203&gt;0,(VLOOKUP(D203,Families!$A$5:$I$205,2,0)),0)</f>
        <v>0</v>
      </c>
      <c r="F203" s="181"/>
      <c r="G203" s="188"/>
      <c r="H203" s="181"/>
      <c r="I203" s="182">
        <f>IF(G203=0,0,(H203*(VLOOKUP(G203,'Fee Schedule'!$C$2:$D$35,2,FALSE))))</f>
        <v>0</v>
      </c>
      <c r="J203" s="183" t="b">
        <f>IF(D203&gt;0,(IF(G203='Fee Schedule'!$C$2,'Fee Schedule'!$G$2,(IF(G203='Fee Schedule'!$C$3,'Fee Schedule'!$G$2,(IF(G203='Fee Schedule'!$C$4,'Fee Schedule'!$G$2,(IF(G203='Fee Schedule'!$C$5,'Fee Schedule'!$G$2,(IF(G203='Fee Schedule'!$C$6,'Fee Schedule'!$G$2,(IF(G203='Fee Schedule'!$C$10,'Fee Schedule'!$G$2,(IF(G203='Fee Schedule'!$C$22,'Fee Schedule'!$G$2,(VLOOKUP(D203,Families!$A$5:$I$205,4,0)))))))))))))))))</f>
        <v>0</v>
      </c>
      <c r="K203" s="210" t="b">
        <f>IF(D203&gt;0,(VLOOKUP(D203,Families!$A$5:$I$205,5,0)))</f>
        <v>0</v>
      </c>
      <c r="L203" s="260"/>
      <c r="M203" s="241"/>
      <c r="N203" s="241"/>
      <c r="O203" s="185">
        <f>IF(D203&gt;0,(VLOOKUP(D203,Families!$A$5:$I$205,3,0)),0)</f>
        <v>0</v>
      </c>
      <c r="P203" s="186">
        <f>IF(D203&gt;0,(VLOOKUP(D203,Families!$A$5:$I$205,7,0)),0)</f>
        <v>0</v>
      </c>
      <c r="Q203" s="200">
        <f>IF(D203&gt;0,(VLOOKUP(D203,Families!$A$5:$I$205,8,0)),0)</f>
        <v>0</v>
      </c>
      <c r="R203" s="201">
        <f>IF(D203&gt;0,(VLOOKUP(D203,Families!$A$5:$I$205,9,0)),0)</f>
        <v>0</v>
      </c>
    </row>
    <row r="204" spans="1:18" s="202" customFormat="1" ht="15" customHeight="1" x14ac:dyDescent="0.35">
      <c r="A204" s="178"/>
      <c r="B204" s="263"/>
      <c r="C204" s="263"/>
      <c r="D204" s="187"/>
      <c r="E204" s="179">
        <f>IF(D204&gt;0,(VLOOKUP(D204,Families!$A$5:$I$205,2,0)),0)</f>
        <v>0</v>
      </c>
      <c r="F204" s="181"/>
      <c r="G204" s="188"/>
      <c r="H204" s="181"/>
      <c r="I204" s="182">
        <f>IF(G204=0,0,(H204*(VLOOKUP(G204,'Fee Schedule'!$C$2:$D$35,2,FALSE))))</f>
        <v>0</v>
      </c>
      <c r="J204" s="183" t="b">
        <f>IF(D204&gt;0,(IF(G204='Fee Schedule'!$C$2,'Fee Schedule'!$G$2,(IF(G204='Fee Schedule'!$C$3,'Fee Schedule'!$G$2,(IF(G204='Fee Schedule'!$C$4,'Fee Schedule'!$G$2,(IF(G204='Fee Schedule'!$C$5,'Fee Schedule'!$G$2,(IF(G204='Fee Schedule'!$C$6,'Fee Schedule'!$G$2,(IF(G204='Fee Schedule'!$C$10,'Fee Schedule'!$G$2,(IF(G204='Fee Schedule'!$C$22,'Fee Schedule'!$G$2,(VLOOKUP(D204,Families!$A$5:$I$205,4,0)))))))))))))))))</f>
        <v>0</v>
      </c>
      <c r="K204" s="210" t="b">
        <f>IF(D204&gt;0,(VLOOKUP(D204,Families!$A$5:$I$205,5,0)))</f>
        <v>0</v>
      </c>
      <c r="L204" s="260"/>
      <c r="M204" s="241"/>
      <c r="N204" s="241"/>
      <c r="O204" s="185">
        <f>IF(D204&gt;0,(VLOOKUP(D204,Families!$A$5:$I$205,3,0)),0)</f>
        <v>0</v>
      </c>
      <c r="P204" s="186">
        <f>IF(D204&gt;0,(VLOOKUP(D204,Families!$A$5:$I$205,7,0)),0)</f>
        <v>0</v>
      </c>
      <c r="Q204" s="200">
        <f>IF(D204&gt;0,(VLOOKUP(D204,Families!$A$5:$I$205,8,0)),0)</f>
        <v>0</v>
      </c>
      <c r="R204" s="201">
        <f>IF(D204&gt;0,(VLOOKUP(D204,Families!$A$5:$I$205,9,0)),0)</f>
        <v>0</v>
      </c>
    </row>
    <row r="205" spans="1:18" s="202" customFormat="1" ht="15" customHeight="1" x14ac:dyDescent="0.35">
      <c r="A205" s="178"/>
      <c r="B205" s="263"/>
      <c r="C205" s="263"/>
      <c r="D205" s="187"/>
      <c r="E205" s="179">
        <f>IF(D205&gt;0,(VLOOKUP(D205,Families!$A$5:$I$205,2,0)),0)</f>
        <v>0</v>
      </c>
      <c r="F205" s="181"/>
      <c r="G205" s="188"/>
      <c r="H205" s="181"/>
      <c r="I205" s="182">
        <f>IF(G205=0,0,(H205*(VLOOKUP(G205,'Fee Schedule'!$C$2:$D$35,2,FALSE))))</f>
        <v>0</v>
      </c>
      <c r="J205" s="183" t="b">
        <f>IF(D205&gt;0,(IF(G205='Fee Schedule'!$C$2,'Fee Schedule'!$G$2,(IF(G205='Fee Schedule'!$C$3,'Fee Schedule'!$G$2,(IF(G205='Fee Schedule'!$C$4,'Fee Schedule'!$G$2,(IF(G205='Fee Schedule'!$C$5,'Fee Schedule'!$G$2,(IF(G205='Fee Schedule'!$C$6,'Fee Schedule'!$G$2,(IF(G205='Fee Schedule'!$C$10,'Fee Schedule'!$G$2,(IF(G205='Fee Schedule'!$C$22,'Fee Schedule'!$G$2,(VLOOKUP(D205,Families!$A$5:$I$205,4,0)))))))))))))))))</f>
        <v>0</v>
      </c>
      <c r="K205" s="210" t="b">
        <f>IF(D205&gt;0,(VLOOKUP(D205,Families!$A$5:$I$205,5,0)))</f>
        <v>0</v>
      </c>
      <c r="L205" s="260"/>
      <c r="M205" s="241"/>
      <c r="N205" s="241"/>
      <c r="O205" s="185">
        <f>IF(D205&gt;0,(VLOOKUP(D205,Families!$A$5:$I$205,3,0)),0)</f>
        <v>0</v>
      </c>
      <c r="P205" s="186">
        <f>IF(D205&gt;0,(VLOOKUP(D205,Families!$A$5:$I$205,7,0)),0)</f>
        <v>0</v>
      </c>
      <c r="Q205" s="200">
        <f>IF(D205&gt;0,(VLOOKUP(D205,Families!$A$5:$I$205,8,0)),0)</f>
        <v>0</v>
      </c>
      <c r="R205" s="201">
        <f>IF(D205&gt;0,(VLOOKUP(D205,Families!$A$5:$I$205,9,0)),0)</f>
        <v>0</v>
      </c>
    </row>
    <row r="206" spans="1:18" s="202" customFormat="1" ht="15" customHeight="1" x14ac:dyDescent="0.35">
      <c r="A206" s="178"/>
      <c r="B206" s="263"/>
      <c r="C206" s="263"/>
      <c r="D206" s="187"/>
      <c r="E206" s="179">
        <f>IF(D206&gt;0,(VLOOKUP(D206,Families!$A$5:$I$205,2,0)),0)</f>
        <v>0</v>
      </c>
      <c r="F206" s="181"/>
      <c r="G206" s="188"/>
      <c r="H206" s="181"/>
      <c r="I206" s="182">
        <f>IF(G206=0,0,(H206*(VLOOKUP(G206,'Fee Schedule'!$C$2:$D$35,2,FALSE))))</f>
        <v>0</v>
      </c>
      <c r="J206" s="183" t="b">
        <f>IF(D206&gt;0,(IF(G206='Fee Schedule'!$C$2,'Fee Schedule'!$G$2,(IF(G206='Fee Schedule'!$C$3,'Fee Schedule'!$G$2,(IF(G206='Fee Schedule'!$C$4,'Fee Schedule'!$G$2,(IF(G206='Fee Schedule'!$C$5,'Fee Schedule'!$G$2,(IF(G206='Fee Schedule'!$C$6,'Fee Schedule'!$G$2,(IF(G206='Fee Schedule'!$C$10,'Fee Schedule'!$G$2,(IF(G206='Fee Schedule'!$C$22,'Fee Schedule'!$G$2,(VLOOKUP(D206,Families!$A$5:$I$205,4,0)))))))))))))))))</f>
        <v>0</v>
      </c>
      <c r="K206" s="210" t="b">
        <f>IF(D206&gt;0,(VLOOKUP(D206,Families!$A$5:$I$205,5,0)))</f>
        <v>0</v>
      </c>
      <c r="L206" s="260"/>
      <c r="M206" s="241"/>
      <c r="N206" s="241"/>
      <c r="O206" s="185">
        <f>IF(D206&gt;0,(VLOOKUP(D206,Families!$A$5:$I$205,3,0)),0)</f>
        <v>0</v>
      </c>
      <c r="P206" s="186">
        <f>IF(D206&gt;0,(VLOOKUP(D206,Families!$A$5:$I$205,7,0)),0)</f>
        <v>0</v>
      </c>
      <c r="Q206" s="200">
        <f>IF(D206&gt;0,(VLOOKUP(D206,Families!$A$5:$I$205,8,0)),0)</f>
        <v>0</v>
      </c>
      <c r="R206" s="201">
        <f>IF(D206&gt;0,(VLOOKUP(D206,Families!$A$5:$I$205,9,0)),0)</f>
        <v>0</v>
      </c>
    </row>
    <row r="207" spans="1:18" s="202" customFormat="1" ht="15" customHeight="1" x14ac:dyDescent="0.35">
      <c r="A207" s="178"/>
      <c r="B207" s="263"/>
      <c r="C207" s="263"/>
      <c r="D207" s="187"/>
      <c r="E207" s="179">
        <f>IF(D207&gt;0,(VLOOKUP(D207,Families!$A$5:$I$205,2,0)),0)</f>
        <v>0</v>
      </c>
      <c r="F207" s="181"/>
      <c r="G207" s="188"/>
      <c r="H207" s="181"/>
      <c r="I207" s="182">
        <f>IF(G207=0,0,(H207*(VLOOKUP(G207,'Fee Schedule'!$C$2:$D$35,2,FALSE))))</f>
        <v>0</v>
      </c>
      <c r="J207" s="183" t="b">
        <f>IF(D207&gt;0,(IF(G207='Fee Schedule'!$C$2,'Fee Schedule'!$G$2,(IF(G207='Fee Schedule'!$C$3,'Fee Schedule'!$G$2,(IF(G207='Fee Schedule'!$C$4,'Fee Schedule'!$G$2,(IF(G207='Fee Schedule'!$C$5,'Fee Schedule'!$G$2,(IF(G207='Fee Schedule'!$C$6,'Fee Schedule'!$G$2,(IF(G207='Fee Schedule'!$C$10,'Fee Schedule'!$G$2,(IF(G207='Fee Schedule'!$C$22,'Fee Schedule'!$G$2,(VLOOKUP(D207,Families!$A$5:$I$205,4,0)))))))))))))))))</f>
        <v>0</v>
      </c>
      <c r="K207" s="210" t="b">
        <f>IF(D207&gt;0,(VLOOKUP(D207,Families!$A$5:$I$205,5,0)))</f>
        <v>0</v>
      </c>
      <c r="L207" s="260"/>
      <c r="M207" s="241"/>
      <c r="N207" s="241"/>
      <c r="O207" s="185">
        <f>IF(D207&gt;0,(VLOOKUP(D207,Families!$A$5:$I$205,3,0)),0)</f>
        <v>0</v>
      </c>
      <c r="P207" s="186">
        <f>IF(D207&gt;0,(VLOOKUP(D207,Families!$A$5:$I$205,7,0)),0)</f>
        <v>0</v>
      </c>
      <c r="Q207" s="200">
        <f>IF(D207&gt;0,(VLOOKUP(D207,Families!$A$5:$I$205,8,0)),0)</f>
        <v>0</v>
      </c>
      <c r="R207" s="201">
        <f>IF(D207&gt;0,(VLOOKUP(D207,Families!$A$5:$I$205,9,0)),0)</f>
        <v>0</v>
      </c>
    </row>
    <row r="208" spans="1:18" s="202" customFormat="1" ht="15" customHeight="1" x14ac:dyDescent="0.35">
      <c r="A208" s="178"/>
      <c r="B208" s="263"/>
      <c r="C208" s="263"/>
      <c r="D208" s="187"/>
      <c r="E208" s="179">
        <f>IF(D208&gt;0,(VLOOKUP(D208,Families!$A$5:$I$205,2,0)),0)</f>
        <v>0</v>
      </c>
      <c r="F208" s="181"/>
      <c r="G208" s="188"/>
      <c r="H208" s="181"/>
      <c r="I208" s="182">
        <f>IF(G208=0,0,(H208*(VLOOKUP(G208,'Fee Schedule'!$C$2:$D$35,2,FALSE))))</f>
        <v>0</v>
      </c>
      <c r="J208" s="183" t="b">
        <f>IF(D208&gt;0,(IF(G208='Fee Schedule'!$C$2,'Fee Schedule'!$G$2,(IF(G208='Fee Schedule'!$C$3,'Fee Schedule'!$G$2,(IF(G208='Fee Schedule'!$C$4,'Fee Schedule'!$G$2,(IF(G208='Fee Schedule'!$C$5,'Fee Schedule'!$G$2,(IF(G208='Fee Schedule'!$C$6,'Fee Schedule'!$G$2,(IF(G208='Fee Schedule'!$C$10,'Fee Schedule'!$G$2,(IF(G208='Fee Schedule'!$C$22,'Fee Schedule'!$G$2,(VLOOKUP(D208,Families!$A$5:$I$205,4,0)))))))))))))))))</f>
        <v>0</v>
      </c>
      <c r="K208" s="210" t="b">
        <f>IF(D208&gt;0,(VLOOKUP(D208,Families!$A$5:$I$205,5,0)))</f>
        <v>0</v>
      </c>
      <c r="L208" s="260"/>
      <c r="M208" s="241"/>
      <c r="N208" s="241"/>
      <c r="O208" s="185">
        <f>IF(D208&gt;0,(VLOOKUP(D208,Families!$A$5:$I$205,3,0)),0)</f>
        <v>0</v>
      </c>
      <c r="P208" s="186">
        <f>IF(D208&gt;0,(VLOOKUP(D208,Families!$A$5:$I$205,7,0)),0)</f>
        <v>0</v>
      </c>
      <c r="Q208" s="200">
        <f>IF(D208&gt;0,(VLOOKUP(D208,Families!$A$5:$I$205,8,0)),0)</f>
        <v>0</v>
      </c>
      <c r="R208" s="201">
        <f>IF(D208&gt;0,(VLOOKUP(D208,Families!$A$5:$I$205,9,0)),0)</f>
        <v>0</v>
      </c>
    </row>
    <row r="209" spans="1:18" s="202" customFormat="1" ht="15" customHeight="1" x14ac:dyDescent="0.35">
      <c r="A209" s="178"/>
      <c r="B209" s="263"/>
      <c r="C209" s="263"/>
      <c r="D209" s="187"/>
      <c r="E209" s="179">
        <f>IF(D209&gt;0,(VLOOKUP(D209,Families!$A$5:$I$205,2,0)),0)</f>
        <v>0</v>
      </c>
      <c r="F209" s="181"/>
      <c r="G209" s="188"/>
      <c r="H209" s="181"/>
      <c r="I209" s="182">
        <f>IF(G209=0,0,(H209*(VLOOKUP(G209,'Fee Schedule'!$C$2:$D$35,2,FALSE))))</f>
        <v>0</v>
      </c>
      <c r="J209" s="183" t="b">
        <f>IF(D209&gt;0,(IF(G209='Fee Schedule'!$C$2,'Fee Schedule'!$G$2,(IF(G209='Fee Schedule'!$C$3,'Fee Schedule'!$G$2,(IF(G209='Fee Schedule'!$C$4,'Fee Schedule'!$G$2,(IF(G209='Fee Schedule'!$C$5,'Fee Schedule'!$G$2,(IF(G209='Fee Schedule'!$C$6,'Fee Schedule'!$G$2,(IF(G209='Fee Schedule'!$C$10,'Fee Schedule'!$G$2,(IF(G209='Fee Schedule'!$C$22,'Fee Schedule'!$G$2,(VLOOKUP(D209,Families!$A$5:$I$205,4,0)))))))))))))))))</f>
        <v>0</v>
      </c>
      <c r="K209" s="210" t="b">
        <f>IF(D209&gt;0,(VLOOKUP(D209,Families!$A$5:$I$205,5,0)))</f>
        <v>0</v>
      </c>
      <c r="L209" s="260"/>
      <c r="M209" s="241"/>
      <c r="N209" s="241"/>
      <c r="O209" s="185">
        <f>IF(D209&gt;0,(VLOOKUP(D209,Families!$A$5:$I$205,3,0)),0)</f>
        <v>0</v>
      </c>
      <c r="P209" s="186">
        <f>IF(D209&gt;0,(VLOOKUP(D209,Families!$A$5:$I$205,7,0)),0)</f>
        <v>0</v>
      </c>
      <c r="Q209" s="200">
        <f>IF(D209&gt;0,(VLOOKUP(D209,Families!$A$5:$I$205,8,0)),0)</f>
        <v>0</v>
      </c>
      <c r="R209" s="201">
        <f>IF(D209&gt;0,(VLOOKUP(D209,Families!$A$5:$I$205,9,0)),0)</f>
        <v>0</v>
      </c>
    </row>
    <row r="210" spans="1:18" s="202" customFormat="1" ht="15" customHeight="1" x14ac:dyDescent="0.35">
      <c r="A210" s="178"/>
      <c r="B210" s="263"/>
      <c r="C210" s="263"/>
      <c r="D210" s="187"/>
      <c r="E210" s="179">
        <f>IF(D210&gt;0,(VLOOKUP(D210,Families!$A$5:$I$205,2,0)),0)</f>
        <v>0</v>
      </c>
      <c r="F210" s="181"/>
      <c r="G210" s="188"/>
      <c r="H210" s="181"/>
      <c r="I210" s="182">
        <f>IF(G210=0,0,(H210*(VLOOKUP(G210,'Fee Schedule'!$C$2:$D$35,2,FALSE))))</f>
        <v>0</v>
      </c>
      <c r="J210" s="183" t="b">
        <f>IF(D210&gt;0,(IF(G210='Fee Schedule'!$C$2,'Fee Schedule'!$G$2,(IF(G210='Fee Schedule'!$C$3,'Fee Schedule'!$G$2,(IF(G210='Fee Schedule'!$C$4,'Fee Schedule'!$G$2,(IF(G210='Fee Schedule'!$C$5,'Fee Schedule'!$G$2,(IF(G210='Fee Schedule'!$C$6,'Fee Schedule'!$G$2,(IF(G210='Fee Schedule'!$C$10,'Fee Schedule'!$G$2,(IF(G210='Fee Schedule'!$C$22,'Fee Schedule'!$G$2,(VLOOKUP(D210,Families!$A$5:$I$205,4,0)))))))))))))))))</f>
        <v>0</v>
      </c>
      <c r="K210" s="210" t="b">
        <f>IF(D210&gt;0,(VLOOKUP(D210,Families!$A$5:$I$205,5,0)))</f>
        <v>0</v>
      </c>
      <c r="L210" s="260"/>
      <c r="M210" s="241"/>
      <c r="N210" s="241"/>
      <c r="O210" s="185">
        <f>IF(D210&gt;0,(VLOOKUP(D210,Families!$A$5:$I$205,3,0)),0)</f>
        <v>0</v>
      </c>
      <c r="P210" s="186">
        <f>IF(D210&gt;0,(VLOOKUP(D210,Families!$A$5:$I$205,7,0)),0)</f>
        <v>0</v>
      </c>
      <c r="Q210" s="200">
        <f>IF(D210&gt;0,(VLOOKUP(D210,Families!$A$5:$I$205,8,0)),0)</f>
        <v>0</v>
      </c>
      <c r="R210" s="201">
        <f>IF(D210&gt;0,(VLOOKUP(D210,Families!$A$5:$I$205,9,0)),0)</f>
        <v>0</v>
      </c>
    </row>
    <row r="211" spans="1:18" s="202" customFormat="1" ht="15" customHeight="1" x14ac:dyDescent="0.35">
      <c r="A211" s="178"/>
      <c r="B211" s="263"/>
      <c r="C211" s="263"/>
      <c r="D211" s="187"/>
      <c r="E211" s="179">
        <f>IF(D211&gt;0,(VLOOKUP(D211,Families!$A$5:$I$205,2,0)),0)</f>
        <v>0</v>
      </c>
      <c r="F211" s="181"/>
      <c r="G211" s="188"/>
      <c r="H211" s="181"/>
      <c r="I211" s="182">
        <f>IF(G211=0,0,(H211*(VLOOKUP(G211,'Fee Schedule'!$C$2:$D$35,2,FALSE))))</f>
        <v>0</v>
      </c>
      <c r="J211" s="183" t="b">
        <f>IF(D211&gt;0,(IF(G211='Fee Schedule'!$C$2,'Fee Schedule'!$G$2,(IF(G211='Fee Schedule'!$C$3,'Fee Schedule'!$G$2,(IF(G211='Fee Schedule'!$C$4,'Fee Schedule'!$G$2,(IF(G211='Fee Schedule'!$C$5,'Fee Schedule'!$G$2,(IF(G211='Fee Schedule'!$C$6,'Fee Schedule'!$G$2,(IF(G211='Fee Schedule'!$C$10,'Fee Schedule'!$G$2,(IF(G211='Fee Schedule'!$C$22,'Fee Schedule'!$G$2,(VLOOKUP(D211,Families!$A$5:$I$205,4,0)))))))))))))))))</f>
        <v>0</v>
      </c>
      <c r="K211" s="210" t="b">
        <f>IF(D211&gt;0,(VLOOKUP(D211,Families!$A$5:$I$205,5,0)))</f>
        <v>0</v>
      </c>
      <c r="L211" s="260"/>
      <c r="M211" s="241"/>
      <c r="N211" s="241"/>
      <c r="O211" s="185">
        <f>IF(D211&gt;0,(VLOOKUP(D211,Families!$A$5:$I$205,3,0)),0)</f>
        <v>0</v>
      </c>
      <c r="P211" s="186">
        <f>IF(D211&gt;0,(VLOOKUP(D211,Families!$A$5:$I$205,7,0)),0)</f>
        <v>0</v>
      </c>
      <c r="Q211" s="200">
        <f>IF(D211&gt;0,(VLOOKUP(D211,Families!$A$5:$I$205,8,0)),0)</f>
        <v>0</v>
      </c>
      <c r="R211" s="201">
        <f>IF(D211&gt;0,(VLOOKUP(D211,Families!$A$5:$I$205,9,0)),0)</f>
        <v>0</v>
      </c>
    </row>
    <row r="212" spans="1:18" s="202" customFormat="1" ht="15" customHeight="1" x14ac:dyDescent="0.35">
      <c r="A212" s="178"/>
      <c r="B212" s="263"/>
      <c r="C212" s="263"/>
      <c r="D212" s="187"/>
      <c r="E212" s="179">
        <f>IF(D212&gt;0,(VLOOKUP(D212,Families!$A$5:$I$205,2,0)),0)</f>
        <v>0</v>
      </c>
      <c r="F212" s="181"/>
      <c r="G212" s="188"/>
      <c r="H212" s="181"/>
      <c r="I212" s="182">
        <f>IF(G212=0,0,(H212*(VLOOKUP(G212,'Fee Schedule'!$C$2:$D$35,2,FALSE))))</f>
        <v>0</v>
      </c>
      <c r="J212" s="183" t="b">
        <f>IF(D212&gt;0,(IF(G212='Fee Schedule'!$C$2,'Fee Schedule'!$G$2,(IF(G212='Fee Schedule'!$C$3,'Fee Schedule'!$G$2,(IF(G212='Fee Schedule'!$C$4,'Fee Schedule'!$G$2,(IF(G212='Fee Schedule'!$C$5,'Fee Schedule'!$G$2,(IF(G212='Fee Schedule'!$C$6,'Fee Schedule'!$G$2,(IF(G212='Fee Schedule'!$C$10,'Fee Schedule'!$G$2,(IF(G212='Fee Schedule'!$C$22,'Fee Schedule'!$G$2,(VLOOKUP(D212,Families!$A$5:$I$205,4,0)))))))))))))))))</f>
        <v>0</v>
      </c>
      <c r="K212" s="210" t="b">
        <f>IF(D212&gt;0,(VLOOKUP(D212,Families!$A$5:$I$205,5,0)))</f>
        <v>0</v>
      </c>
      <c r="L212" s="260"/>
      <c r="M212" s="241"/>
      <c r="N212" s="241"/>
      <c r="O212" s="185">
        <f>IF(D212&gt;0,(VLOOKUP(D212,Families!$A$5:$I$205,3,0)),0)</f>
        <v>0</v>
      </c>
      <c r="P212" s="186">
        <f>IF(D212&gt;0,(VLOOKUP(D212,Families!$A$5:$I$205,7,0)),0)</f>
        <v>0</v>
      </c>
      <c r="Q212" s="200">
        <f>IF(D212&gt;0,(VLOOKUP(D212,Families!$A$5:$I$205,8,0)),0)</f>
        <v>0</v>
      </c>
      <c r="R212" s="201">
        <f>IF(D212&gt;0,(VLOOKUP(D212,Families!$A$5:$I$205,9,0)),0)</f>
        <v>0</v>
      </c>
    </row>
    <row r="213" spans="1:18" s="202" customFormat="1" ht="15" customHeight="1" x14ac:dyDescent="0.35">
      <c r="A213" s="178"/>
      <c r="B213" s="263"/>
      <c r="C213" s="263"/>
      <c r="D213" s="187"/>
      <c r="E213" s="179">
        <f>IF(D213&gt;0,(VLOOKUP(D213,Families!$A$5:$I$205,2,0)),0)</f>
        <v>0</v>
      </c>
      <c r="F213" s="181"/>
      <c r="G213" s="188"/>
      <c r="H213" s="181"/>
      <c r="I213" s="182">
        <f>IF(G213=0,0,(H213*(VLOOKUP(G213,'Fee Schedule'!$C$2:$D$35,2,FALSE))))</f>
        <v>0</v>
      </c>
      <c r="J213" s="183" t="b">
        <f>IF(D213&gt;0,(IF(G213='Fee Schedule'!$C$2,'Fee Schedule'!$G$2,(IF(G213='Fee Schedule'!$C$3,'Fee Schedule'!$G$2,(IF(G213='Fee Schedule'!$C$4,'Fee Schedule'!$G$2,(IF(G213='Fee Schedule'!$C$5,'Fee Schedule'!$G$2,(IF(G213='Fee Schedule'!$C$6,'Fee Schedule'!$G$2,(IF(G213='Fee Schedule'!$C$10,'Fee Schedule'!$G$2,(IF(G213='Fee Schedule'!$C$22,'Fee Schedule'!$G$2,(VLOOKUP(D213,Families!$A$5:$I$205,4,0)))))))))))))))))</f>
        <v>0</v>
      </c>
      <c r="K213" s="210" t="b">
        <f>IF(D213&gt;0,(VLOOKUP(D213,Families!$A$5:$I$205,5,0)))</f>
        <v>0</v>
      </c>
      <c r="L213" s="260"/>
      <c r="M213" s="241"/>
      <c r="N213" s="241"/>
      <c r="O213" s="185">
        <f>IF(D213&gt;0,(VLOOKUP(D213,Families!$A$5:$I$205,3,0)),0)</f>
        <v>0</v>
      </c>
      <c r="P213" s="186">
        <f>IF(D213&gt;0,(VLOOKUP(D213,Families!$A$5:$I$205,7,0)),0)</f>
        <v>0</v>
      </c>
      <c r="Q213" s="200">
        <f>IF(D213&gt;0,(VLOOKUP(D213,Families!$A$5:$I$205,8,0)),0)</f>
        <v>0</v>
      </c>
      <c r="R213" s="201">
        <f>IF(D213&gt;0,(VLOOKUP(D213,Families!$A$5:$I$205,9,0)),0)</f>
        <v>0</v>
      </c>
    </row>
    <row r="214" spans="1:18" s="202" customFormat="1" ht="15" customHeight="1" x14ac:dyDescent="0.35">
      <c r="A214" s="178"/>
      <c r="B214" s="263"/>
      <c r="C214" s="263"/>
      <c r="D214" s="187"/>
      <c r="E214" s="179">
        <f>IF(D214&gt;0,(VLOOKUP(D214,Families!$A$5:$I$205,2,0)),0)</f>
        <v>0</v>
      </c>
      <c r="F214" s="181"/>
      <c r="G214" s="188"/>
      <c r="H214" s="181"/>
      <c r="I214" s="182">
        <f>IF(G214=0,0,(H214*(VLOOKUP(G214,'Fee Schedule'!$C$2:$D$35,2,FALSE))))</f>
        <v>0</v>
      </c>
      <c r="J214" s="183" t="b">
        <f>IF(D214&gt;0,(IF(G214='Fee Schedule'!$C$2,'Fee Schedule'!$G$2,(IF(G214='Fee Schedule'!$C$3,'Fee Schedule'!$G$2,(IF(G214='Fee Schedule'!$C$4,'Fee Schedule'!$G$2,(IF(G214='Fee Schedule'!$C$5,'Fee Schedule'!$G$2,(IF(G214='Fee Schedule'!$C$6,'Fee Schedule'!$G$2,(IF(G214='Fee Schedule'!$C$10,'Fee Schedule'!$G$2,(IF(G214='Fee Schedule'!$C$22,'Fee Schedule'!$G$2,(VLOOKUP(D214,Families!$A$5:$I$205,4,0)))))))))))))))))</f>
        <v>0</v>
      </c>
      <c r="K214" s="210" t="b">
        <f>IF(D214&gt;0,(VLOOKUP(D214,Families!$A$5:$I$205,5,0)))</f>
        <v>0</v>
      </c>
      <c r="L214" s="260"/>
      <c r="M214" s="241"/>
      <c r="N214" s="241"/>
      <c r="O214" s="185">
        <f>IF(D214&gt;0,(VLOOKUP(D214,Families!$A$5:$I$205,3,0)),0)</f>
        <v>0</v>
      </c>
      <c r="P214" s="186">
        <f>IF(D214&gt;0,(VLOOKUP(D214,Families!$A$5:$I$205,7,0)),0)</f>
        <v>0</v>
      </c>
      <c r="Q214" s="200">
        <f>IF(D214&gt;0,(VLOOKUP(D214,Families!$A$5:$I$205,8,0)),0)</f>
        <v>0</v>
      </c>
      <c r="R214" s="201">
        <f>IF(D214&gt;0,(VLOOKUP(D214,Families!$A$5:$I$205,9,0)),0)</f>
        <v>0</v>
      </c>
    </row>
    <row r="215" spans="1:18" s="202" customFormat="1" ht="15" customHeight="1" x14ac:dyDescent="0.35">
      <c r="A215" s="178"/>
      <c r="B215" s="263"/>
      <c r="C215" s="263"/>
      <c r="D215" s="187"/>
      <c r="E215" s="179">
        <f>IF(D215&gt;0,(VLOOKUP(D215,Families!$A$5:$I$205,2,0)),0)</f>
        <v>0</v>
      </c>
      <c r="F215" s="181"/>
      <c r="G215" s="188"/>
      <c r="H215" s="181"/>
      <c r="I215" s="182">
        <f>IF(G215=0,0,(H215*(VLOOKUP(G215,'Fee Schedule'!$C$2:$D$35,2,FALSE))))</f>
        <v>0</v>
      </c>
      <c r="J215" s="183" t="b">
        <f>IF(D215&gt;0,(IF(G215='Fee Schedule'!$C$2,'Fee Schedule'!$G$2,(IF(G215='Fee Schedule'!$C$3,'Fee Schedule'!$G$2,(IF(G215='Fee Schedule'!$C$4,'Fee Schedule'!$G$2,(IF(G215='Fee Schedule'!$C$5,'Fee Schedule'!$G$2,(IF(G215='Fee Schedule'!$C$6,'Fee Schedule'!$G$2,(IF(G215='Fee Schedule'!$C$10,'Fee Schedule'!$G$2,(IF(G215='Fee Schedule'!$C$22,'Fee Schedule'!$G$2,(VLOOKUP(D215,Families!$A$5:$I$205,4,0)))))))))))))))))</f>
        <v>0</v>
      </c>
      <c r="K215" s="210" t="b">
        <f>IF(D215&gt;0,(VLOOKUP(D215,Families!$A$5:$I$205,5,0)))</f>
        <v>0</v>
      </c>
      <c r="L215" s="260"/>
      <c r="M215" s="241"/>
      <c r="N215" s="241"/>
      <c r="O215" s="185">
        <f>IF(D215&gt;0,(VLOOKUP(D215,Families!$A$5:$I$205,3,0)),0)</f>
        <v>0</v>
      </c>
      <c r="P215" s="186">
        <f>IF(D215&gt;0,(VLOOKUP(D215,Families!$A$5:$I$205,7,0)),0)</f>
        <v>0</v>
      </c>
      <c r="Q215" s="200">
        <f>IF(D215&gt;0,(VLOOKUP(D215,Families!$A$5:$I$205,8,0)),0)</f>
        <v>0</v>
      </c>
      <c r="R215" s="201">
        <f>IF(D215&gt;0,(VLOOKUP(D215,Families!$A$5:$I$205,9,0)),0)</f>
        <v>0</v>
      </c>
    </row>
    <row r="216" spans="1:18" s="202" customFormat="1" ht="15" customHeight="1" x14ac:dyDescent="0.35">
      <c r="A216" s="178"/>
      <c r="B216" s="263"/>
      <c r="C216" s="263"/>
      <c r="D216" s="187"/>
      <c r="E216" s="179">
        <f>IF(D216&gt;0,(VLOOKUP(D216,Families!$A$5:$I$205,2,0)),0)</f>
        <v>0</v>
      </c>
      <c r="F216" s="181"/>
      <c r="G216" s="188"/>
      <c r="H216" s="181"/>
      <c r="I216" s="182">
        <f>IF(G216=0,0,(H216*(VLOOKUP(G216,'Fee Schedule'!$C$2:$D$35,2,FALSE))))</f>
        <v>0</v>
      </c>
      <c r="J216" s="183" t="b">
        <f>IF(D216&gt;0,(IF(G216='Fee Schedule'!$C$2,'Fee Schedule'!$G$2,(IF(G216='Fee Schedule'!$C$3,'Fee Schedule'!$G$2,(IF(G216='Fee Schedule'!$C$4,'Fee Schedule'!$G$2,(IF(G216='Fee Schedule'!$C$5,'Fee Schedule'!$G$2,(IF(G216='Fee Schedule'!$C$6,'Fee Schedule'!$G$2,(IF(G216='Fee Schedule'!$C$10,'Fee Schedule'!$G$2,(IF(G216='Fee Schedule'!$C$22,'Fee Schedule'!$G$2,(VLOOKUP(D216,Families!$A$5:$I$205,4,0)))))))))))))))))</f>
        <v>0</v>
      </c>
      <c r="K216" s="210" t="b">
        <f>IF(D216&gt;0,(VLOOKUP(D216,Families!$A$5:$I$205,5,0)))</f>
        <v>0</v>
      </c>
      <c r="L216" s="260"/>
      <c r="M216" s="241" t="s">
        <v>181</v>
      </c>
      <c r="N216" s="241"/>
      <c r="O216" s="185">
        <f>IF(D216&gt;0,(VLOOKUP(D216,Families!$A$5:$I$205,3,0)),0)</f>
        <v>0</v>
      </c>
      <c r="P216" s="186">
        <f>IF(D216&gt;0,(VLOOKUP(D216,Families!$A$5:$I$205,7,0)),0)</f>
        <v>0</v>
      </c>
      <c r="Q216" s="200">
        <f>IF(D216&gt;0,(VLOOKUP(D216,Families!$A$5:$I$205,8,0)),0)</f>
        <v>0</v>
      </c>
      <c r="R216" s="201">
        <f>IF(D216&gt;0,(VLOOKUP(D216,Families!$A$5:$I$205,9,0)),0)</f>
        <v>0</v>
      </c>
    </row>
    <row r="217" spans="1:18" s="202" customFormat="1" ht="15" customHeight="1" x14ac:dyDescent="0.35">
      <c r="A217" s="178"/>
      <c r="B217" s="263"/>
      <c r="C217" s="263"/>
      <c r="D217" s="187"/>
      <c r="E217" s="179">
        <f>IF(D217&gt;0,(VLOOKUP(D217,Families!$A$5:$I$205,2,0)),0)</f>
        <v>0</v>
      </c>
      <c r="F217" s="181"/>
      <c r="G217" s="188"/>
      <c r="H217" s="181"/>
      <c r="I217" s="182">
        <f>IF(G217=0,0,(H217*(VLOOKUP(G217,'Fee Schedule'!$C$2:$D$35,2,FALSE))))</f>
        <v>0</v>
      </c>
      <c r="J217" s="183" t="b">
        <f>IF(D217&gt;0,(IF(G217='Fee Schedule'!$C$2,'Fee Schedule'!$G$2,(IF(G217='Fee Schedule'!$C$3,'Fee Schedule'!$G$2,(IF(G217='Fee Schedule'!$C$4,'Fee Schedule'!$G$2,(IF(G217='Fee Schedule'!$C$5,'Fee Schedule'!$G$2,(IF(G217='Fee Schedule'!$C$6,'Fee Schedule'!$G$2,(IF(G217='Fee Schedule'!$C$10,'Fee Schedule'!$G$2,(IF(G217='Fee Schedule'!$C$22,'Fee Schedule'!$G$2,(VLOOKUP(D217,Families!$A$5:$I$205,4,0)))))))))))))))))</f>
        <v>0</v>
      </c>
      <c r="K217" s="210" t="b">
        <f>IF(D217&gt;0,(VLOOKUP(D217,Families!$A$5:$I$205,5,0)))</f>
        <v>0</v>
      </c>
      <c r="L217" s="260"/>
      <c r="M217" s="241"/>
      <c r="N217" s="241"/>
      <c r="O217" s="185">
        <f>IF(D217&gt;0,(VLOOKUP(D217,Families!$A$5:$I$205,3,0)),0)</f>
        <v>0</v>
      </c>
      <c r="P217" s="186">
        <f>IF(D217&gt;0,(VLOOKUP(D217,Families!$A$5:$I$205,7,0)),0)</f>
        <v>0</v>
      </c>
      <c r="Q217" s="200">
        <f>IF(D217&gt;0,(VLOOKUP(D217,Families!$A$5:$I$205,8,0)),0)</f>
        <v>0</v>
      </c>
      <c r="R217" s="201">
        <f>IF(D217&gt;0,(VLOOKUP(D217,Families!$A$5:$I$205,9,0)),0)</f>
        <v>0</v>
      </c>
    </row>
    <row r="218" spans="1:18" s="202" customFormat="1" ht="15" customHeight="1" x14ac:dyDescent="0.35">
      <c r="A218" s="178"/>
      <c r="B218" s="263"/>
      <c r="C218" s="263"/>
      <c r="D218" s="187"/>
      <c r="E218" s="179">
        <f>IF(D218&gt;0,(VLOOKUP(D218,Families!$A$5:$I$205,2,0)),0)</f>
        <v>0</v>
      </c>
      <c r="F218" s="181"/>
      <c r="G218" s="188"/>
      <c r="H218" s="181"/>
      <c r="I218" s="182">
        <f>IF(G218=0,0,(H218*(VLOOKUP(G218,'Fee Schedule'!$C$2:$D$35,2,FALSE))))</f>
        <v>0</v>
      </c>
      <c r="J218" s="183" t="b">
        <f>IF(D218&gt;0,(IF(G218='Fee Schedule'!$C$2,'Fee Schedule'!$G$2,(IF(G218='Fee Schedule'!$C$3,'Fee Schedule'!$G$2,(IF(G218='Fee Schedule'!$C$4,'Fee Schedule'!$G$2,(IF(G218='Fee Schedule'!$C$5,'Fee Schedule'!$G$2,(IF(G218='Fee Schedule'!$C$6,'Fee Schedule'!$G$2,(IF(G218='Fee Schedule'!$C$10,'Fee Schedule'!$G$2,(IF(G218='Fee Schedule'!$C$22,'Fee Schedule'!$G$2,(VLOOKUP(D218,Families!$A$5:$I$205,4,0)))))))))))))))))</f>
        <v>0</v>
      </c>
      <c r="K218" s="210" t="b">
        <f>IF(D218&gt;0,(VLOOKUP(D218,Families!$A$5:$I$205,5,0)))</f>
        <v>0</v>
      </c>
      <c r="L218" s="260"/>
      <c r="M218" s="241"/>
      <c r="N218" s="241"/>
      <c r="O218" s="185">
        <f>IF(D218&gt;0,(VLOOKUP(D218,Families!$A$5:$I$205,3,0)),0)</f>
        <v>0</v>
      </c>
      <c r="P218" s="186">
        <f>IF(D218&gt;0,(VLOOKUP(D218,Families!$A$5:$I$205,7,0)),0)</f>
        <v>0</v>
      </c>
      <c r="Q218" s="200">
        <f>IF(D218&gt;0,(VLOOKUP(D218,Families!$A$5:$I$205,8,0)),0)</f>
        <v>0</v>
      </c>
      <c r="R218" s="201">
        <f>IF(D218&gt;0,(VLOOKUP(D218,Families!$A$5:$I$205,9,0)),0)</f>
        <v>0</v>
      </c>
    </row>
    <row r="219" spans="1:18" s="202" customFormat="1" ht="15" customHeight="1" x14ac:dyDescent="0.35">
      <c r="A219" s="178"/>
      <c r="B219" s="263"/>
      <c r="C219" s="263"/>
      <c r="D219" s="187"/>
      <c r="E219" s="179">
        <f>IF(D219&gt;0,(VLOOKUP(D219,Families!$A$5:$I$205,2,0)),0)</f>
        <v>0</v>
      </c>
      <c r="F219" s="181"/>
      <c r="G219" s="188"/>
      <c r="H219" s="181"/>
      <c r="I219" s="182">
        <f>IF(G219=0,0,(H219*(VLOOKUP(G219,'Fee Schedule'!$C$2:$D$35,2,FALSE))))</f>
        <v>0</v>
      </c>
      <c r="J219" s="183" t="b">
        <f>IF(D219&gt;0,(IF(G219='Fee Schedule'!$C$2,'Fee Schedule'!$G$2,(IF(G219='Fee Schedule'!$C$3,'Fee Schedule'!$G$2,(IF(G219='Fee Schedule'!$C$4,'Fee Schedule'!$G$2,(IF(G219='Fee Schedule'!$C$5,'Fee Schedule'!$G$2,(IF(G219='Fee Schedule'!$C$6,'Fee Schedule'!$G$2,(IF(G219='Fee Schedule'!$C$10,'Fee Schedule'!$G$2,(IF(G219='Fee Schedule'!$C$22,'Fee Schedule'!$G$2,(VLOOKUP(D219,Families!$A$5:$I$205,4,0)))))))))))))))))</f>
        <v>0</v>
      </c>
      <c r="K219" s="210" t="b">
        <f>IF(D219&gt;0,(VLOOKUP(D219,Families!$A$5:$I$205,5,0)))</f>
        <v>0</v>
      </c>
      <c r="L219" s="260"/>
      <c r="M219" s="241"/>
      <c r="N219" s="241"/>
      <c r="O219" s="185">
        <f>IF(D219&gt;0,(VLOOKUP(D219,Families!$A$5:$I$205,3,0)),0)</f>
        <v>0</v>
      </c>
      <c r="P219" s="186">
        <f>IF(D219&gt;0,(VLOOKUP(D219,Families!$A$5:$I$205,7,0)),0)</f>
        <v>0</v>
      </c>
      <c r="Q219" s="200">
        <f>IF(D219&gt;0,(VLOOKUP(D219,Families!$A$5:$I$205,8,0)),0)</f>
        <v>0</v>
      </c>
      <c r="R219" s="201">
        <f>IF(D219&gt;0,(VLOOKUP(D219,Families!$A$5:$I$205,9,0)),0)</f>
        <v>0</v>
      </c>
    </row>
    <row r="220" spans="1:18" s="202" customFormat="1" ht="15" customHeight="1" x14ac:dyDescent="0.35">
      <c r="A220" s="178"/>
      <c r="B220" s="263"/>
      <c r="C220" s="263"/>
      <c r="D220" s="187"/>
      <c r="E220" s="179">
        <f>IF(D220&gt;0,(VLOOKUP(D220,Families!$A$5:$I$205,2,0)),0)</f>
        <v>0</v>
      </c>
      <c r="F220" s="181"/>
      <c r="G220" s="188"/>
      <c r="H220" s="181"/>
      <c r="I220" s="182">
        <f>IF(G220=0,0,(H220*(VLOOKUP(G220,'Fee Schedule'!$C$2:$D$35,2,FALSE))))</f>
        <v>0</v>
      </c>
      <c r="J220" s="183" t="b">
        <f>IF(D220&gt;0,(IF(G220='Fee Schedule'!$C$2,'Fee Schedule'!$G$2,(IF(G220='Fee Schedule'!$C$3,'Fee Schedule'!$G$2,(IF(G220='Fee Schedule'!$C$4,'Fee Schedule'!$G$2,(IF(G220='Fee Schedule'!$C$5,'Fee Schedule'!$G$2,(IF(G220='Fee Schedule'!$C$6,'Fee Schedule'!$G$2,(IF(G220='Fee Schedule'!$C$10,'Fee Schedule'!$G$2,(IF(G220='Fee Schedule'!$C$22,'Fee Schedule'!$G$2,(VLOOKUP(D220,Families!$A$5:$I$205,4,0)))))))))))))))))</f>
        <v>0</v>
      </c>
      <c r="K220" s="210" t="b">
        <f>IF(D220&gt;0,(VLOOKUP(D220,Families!$A$5:$I$205,5,0)))</f>
        <v>0</v>
      </c>
      <c r="L220" s="260"/>
      <c r="M220" s="241"/>
      <c r="N220" s="241"/>
      <c r="O220" s="185">
        <f>IF(D220&gt;0,(VLOOKUP(D220,Families!$A$5:$I$205,3,0)),0)</f>
        <v>0</v>
      </c>
      <c r="P220" s="186">
        <f>IF(D220&gt;0,(VLOOKUP(D220,Families!$A$5:$I$205,7,0)),0)</f>
        <v>0</v>
      </c>
      <c r="Q220" s="200">
        <f>IF(D220&gt;0,(VLOOKUP(D220,Families!$A$5:$I$205,8,0)),0)</f>
        <v>0</v>
      </c>
      <c r="R220" s="201">
        <f>IF(D220&gt;0,(VLOOKUP(D220,Families!$A$5:$I$205,9,0)),0)</f>
        <v>0</v>
      </c>
    </row>
    <row r="221" spans="1:18" s="202" customFormat="1" ht="15" customHeight="1" x14ac:dyDescent="0.35">
      <c r="A221" s="178"/>
      <c r="B221" s="263"/>
      <c r="C221" s="263"/>
      <c r="D221" s="187"/>
      <c r="E221" s="179">
        <f>IF(D221&gt;0,(VLOOKUP(D221,Families!$A$5:$I$205,2,0)),0)</f>
        <v>0</v>
      </c>
      <c r="F221" s="181"/>
      <c r="G221" s="188"/>
      <c r="H221" s="181"/>
      <c r="I221" s="182">
        <f>IF(G221=0,0,(H221*(VLOOKUP(G221,'Fee Schedule'!$C$2:$D$35,2,FALSE))))</f>
        <v>0</v>
      </c>
      <c r="J221" s="183" t="b">
        <f>IF(D221&gt;0,(IF(G221='Fee Schedule'!$C$2,'Fee Schedule'!$G$2,(IF(G221='Fee Schedule'!$C$3,'Fee Schedule'!$G$2,(IF(G221='Fee Schedule'!$C$4,'Fee Schedule'!$G$2,(IF(G221='Fee Schedule'!$C$5,'Fee Schedule'!$G$2,(IF(G221='Fee Schedule'!$C$6,'Fee Schedule'!$G$2,(IF(G221='Fee Schedule'!$C$10,'Fee Schedule'!$G$2,(IF(G221='Fee Schedule'!$C$22,'Fee Schedule'!$G$2,(VLOOKUP(D221,Families!$A$5:$I$205,4,0)))))))))))))))))</f>
        <v>0</v>
      </c>
      <c r="K221" s="210" t="b">
        <f>IF(D221&gt;0,(VLOOKUP(D221,Families!$A$5:$I$205,5,0)))</f>
        <v>0</v>
      </c>
      <c r="L221" s="260"/>
      <c r="M221" s="241"/>
      <c r="N221" s="241"/>
      <c r="O221" s="185">
        <f>IF(D221&gt;0,(VLOOKUP(D221,Families!$A$5:$I$205,3,0)),0)</f>
        <v>0</v>
      </c>
      <c r="P221" s="186">
        <f>IF(D221&gt;0,(VLOOKUP(D221,Families!$A$5:$I$205,7,0)),0)</f>
        <v>0</v>
      </c>
      <c r="Q221" s="200">
        <f>IF(D221&gt;0,(VLOOKUP(D221,Families!$A$5:$I$205,8,0)),0)</f>
        <v>0</v>
      </c>
      <c r="R221" s="201">
        <f>IF(D221&gt;0,(VLOOKUP(D221,Families!$A$5:$I$205,9,0)),0)</f>
        <v>0</v>
      </c>
    </row>
    <row r="222" spans="1:18" s="202" customFormat="1" ht="15" customHeight="1" x14ac:dyDescent="0.35">
      <c r="A222" s="178"/>
      <c r="B222" s="263"/>
      <c r="C222" s="263"/>
      <c r="D222" s="187"/>
      <c r="E222" s="179">
        <f>IF(D222&gt;0,(VLOOKUP(D222,Families!$A$5:$I$205,2,0)),0)</f>
        <v>0</v>
      </c>
      <c r="F222" s="181"/>
      <c r="G222" s="188"/>
      <c r="H222" s="181"/>
      <c r="I222" s="182">
        <f>IF(G222=0,0,(H222*(VLOOKUP(G222,'Fee Schedule'!$C$2:$D$35,2,FALSE))))</f>
        <v>0</v>
      </c>
      <c r="J222" s="183" t="b">
        <f>IF(D222&gt;0,(IF(G222='Fee Schedule'!$C$2,'Fee Schedule'!$G$2,(IF(G222='Fee Schedule'!$C$3,'Fee Schedule'!$G$2,(IF(G222='Fee Schedule'!$C$4,'Fee Schedule'!$G$2,(IF(G222='Fee Schedule'!$C$5,'Fee Schedule'!$G$2,(IF(G222='Fee Schedule'!$C$6,'Fee Schedule'!$G$2,(IF(G222='Fee Schedule'!$C$10,'Fee Schedule'!$G$2,(IF(G222='Fee Schedule'!$C$22,'Fee Schedule'!$G$2,(VLOOKUP(D222,Families!$A$5:$I$205,4,0)))))))))))))))))</f>
        <v>0</v>
      </c>
      <c r="K222" s="210" t="b">
        <f>IF(D222&gt;0,(VLOOKUP(D222,Families!$A$5:$I$205,5,0)))</f>
        <v>0</v>
      </c>
      <c r="L222" s="260"/>
      <c r="M222" s="241"/>
      <c r="N222" s="241"/>
      <c r="O222" s="185">
        <f>IF(D222&gt;0,(VLOOKUP(D222,Families!$A$5:$I$205,3,0)),0)</f>
        <v>0</v>
      </c>
      <c r="P222" s="186">
        <f>IF(D222&gt;0,(VLOOKUP(D222,Families!$A$5:$I$205,7,0)),0)</f>
        <v>0</v>
      </c>
      <c r="Q222" s="200">
        <f>IF(D222&gt;0,(VLOOKUP(D222,Families!$A$5:$I$205,8,0)),0)</f>
        <v>0</v>
      </c>
      <c r="R222" s="201">
        <f>IF(D222&gt;0,(VLOOKUP(D222,Families!$A$5:$I$205,9,0)),0)</f>
        <v>0</v>
      </c>
    </row>
    <row r="223" spans="1:18" s="202" customFormat="1" ht="15" customHeight="1" x14ac:dyDescent="0.35">
      <c r="A223" s="178"/>
      <c r="B223" s="263"/>
      <c r="C223" s="263"/>
      <c r="D223" s="187"/>
      <c r="E223" s="179">
        <f>IF(D223&gt;0,(VLOOKUP(D223,Families!$A$5:$I$205,2,0)),0)</f>
        <v>0</v>
      </c>
      <c r="F223" s="181"/>
      <c r="G223" s="188"/>
      <c r="H223" s="181"/>
      <c r="I223" s="182">
        <f>IF(G223=0,0,(H223*(VLOOKUP(G223,'Fee Schedule'!$C$2:$D$35,2,FALSE))))</f>
        <v>0</v>
      </c>
      <c r="J223" s="183" t="b">
        <f>IF(D223&gt;0,(IF(G223='Fee Schedule'!$C$2,'Fee Schedule'!$G$2,(IF(G223='Fee Schedule'!$C$3,'Fee Schedule'!$G$2,(IF(G223='Fee Schedule'!$C$4,'Fee Schedule'!$G$2,(IF(G223='Fee Schedule'!$C$5,'Fee Schedule'!$G$2,(IF(G223='Fee Schedule'!$C$6,'Fee Schedule'!$G$2,(IF(G223='Fee Schedule'!$C$10,'Fee Schedule'!$G$2,(IF(G223='Fee Schedule'!$C$22,'Fee Schedule'!$G$2,(VLOOKUP(D223,Families!$A$5:$I$205,4,0)))))))))))))))))</f>
        <v>0</v>
      </c>
      <c r="K223" s="210" t="b">
        <f>IF(D223&gt;0,(VLOOKUP(D223,Families!$A$5:$I$205,5,0)))</f>
        <v>0</v>
      </c>
      <c r="L223" s="260"/>
      <c r="M223" s="241"/>
      <c r="N223" s="241"/>
      <c r="O223" s="185">
        <f>IF(D223&gt;0,(VLOOKUP(D223,Families!$A$5:$I$205,3,0)),0)</f>
        <v>0</v>
      </c>
      <c r="P223" s="186">
        <f>IF(D223&gt;0,(VLOOKUP(D223,Families!$A$5:$I$205,7,0)),0)</f>
        <v>0</v>
      </c>
      <c r="Q223" s="200">
        <f>IF(D223&gt;0,(VLOOKUP(D223,Families!$A$5:$I$205,8,0)),0)</f>
        <v>0</v>
      </c>
      <c r="R223" s="201">
        <f>IF(D223&gt;0,(VLOOKUP(D223,Families!$A$5:$I$205,9,0)),0)</f>
        <v>0</v>
      </c>
    </row>
    <row r="224" spans="1:18" s="202" customFormat="1" ht="15" customHeight="1" x14ac:dyDescent="0.35">
      <c r="A224" s="178"/>
      <c r="B224" s="263"/>
      <c r="C224" s="263"/>
      <c r="D224" s="187"/>
      <c r="E224" s="179">
        <f>IF(D224&gt;0,(VLOOKUP(D224,Families!$A$5:$I$205,2,0)),0)</f>
        <v>0</v>
      </c>
      <c r="F224" s="181"/>
      <c r="G224" s="188"/>
      <c r="H224" s="181"/>
      <c r="I224" s="182">
        <f>IF(G224=0,0,(H224*(VLOOKUP(G224,'Fee Schedule'!$C$2:$D$35,2,FALSE))))</f>
        <v>0</v>
      </c>
      <c r="J224" s="183" t="b">
        <f>IF(D224&gt;0,(IF(G224='Fee Schedule'!$C$2,'Fee Schedule'!$G$2,(IF(G224='Fee Schedule'!$C$3,'Fee Schedule'!$G$2,(IF(G224='Fee Schedule'!$C$4,'Fee Schedule'!$G$2,(IF(G224='Fee Schedule'!$C$5,'Fee Schedule'!$G$2,(IF(G224='Fee Schedule'!$C$6,'Fee Schedule'!$G$2,(IF(G224='Fee Schedule'!$C$10,'Fee Schedule'!$G$2,(IF(G224='Fee Schedule'!$C$22,'Fee Schedule'!$G$2,(VLOOKUP(D224,Families!$A$5:$I$205,4,0)))))))))))))))))</f>
        <v>0</v>
      </c>
      <c r="K224" s="210" t="b">
        <f>IF(D224&gt;0,(VLOOKUP(D224,Families!$A$5:$I$205,5,0)))</f>
        <v>0</v>
      </c>
      <c r="L224" s="260"/>
      <c r="M224" s="241"/>
      <c r="N224" s="241"/>
      <c r="O224" s="185">
        <f>IF(D224&gt;0,(VLOOKUP(D224,Families!$A$5:$I$205,3,0)),0)</f>
        <v>0</v>
      </c>
      <c r="P224" s="186">
        <f>IF(D224&gt;0,(VLOOKUP(D224,Families!$A$5:$I$205,7,0)),0)</f>
        <v>0</v>
      </c>
      <c r="Q224" s="200">
        <f>IF(D224&gt;0,(VLOOKUP(D224,Families!$A$5:$I$205,8,0)),0)</f>
        <v>0</v>
      </c>
      <c r="R224" s="201">
        <f>IF(D224&gt;0,(VLOOKUP(D224,Families!$A$5:$I$205,9,0)),0)</f>
        <v>0</v>
      </c>
    </row>
    <row r="225" spans="1:18" s="202" customFormat="1" ht="15" customHeight="1" x14ac:dyDescent="0.35">
      <c r="A225" s="178"/>
      <c r="B225" s="263"/>
      <c r="C225" s="263"/>
      <c r="D225" s="187"/>
      <c r="E225" s="179">
        <f>IF(D225&gt;0,(VLOOKUP(D225,Families!$A$5:$I$205,2,0)),0)</f>
        <v>0</v>
      </c>
      <c r="F225" s="181"/>
      <c r="G225" s="188"/>
      <c r="H225" s="181"/>
      <c r="I225" s="182">
        <f>IF(G225=0,0,(H225*(VLOOKUP(G225,'Fee Schedule'!$C$2:$D$35,2,FALSE))))</f>
        <v>0</v>
      </c>
      <c r="J225" s="183" t="b">
        <f>IF(D225&gt;0,(IF(G225='Fee Schedule'!$C$2,'Fee Schedule'!$G$2,(IF(G225='Fee Schedule'!$C$3,'Fee Schedule'!$G$2,(IF(G225='Fee Schedule'!$C$4,'Fee Schedule'!$G$2,(IF(G225='Fee Schedule'!$C$5,'Fee Schedule'!$G$2,(IF(G225='Fee Schedule'!$C$6,'Fee Schedule'!$G$2,(IF(G225='Fee Schedule'!$C$10,'Fee Schedule'!$G$2,(IF(G225='Fee Schedule'!$C$22,'Fee Schedule'!$G$2,(VLOOKUP(D225,Families!$A$5:$I$205,4,0)))))))))))))))))</f>
        <v>0</v>
      </c>
      <c r="K225" s="210" t="b">
        <f>IF(D225&gt;0,(VLOOKUP(D225,Families!$A$5:$I$205,5,0)))</f>
        <v>0</v>
      </c>
      <c r="L225" s="260"/>
      <c r="M225" s="241"/>
      <c r="N225" s="241"/>
      <c r="O225" s="185">
        <f>IF(D225&gt;0,(VLOOKUP(D225,Families!$A$5:$I$205,3,0)),0)</f>
        <v>0</v>
      </c>
      <c r="P225" s="186">
        <f>IF(D225&gt;0,(VLOOKUP(D225,Families!$A$5:$I$205,7,0)),0)</f>
        <v>0</v>
      </c>
      <c r="Q225" s="200">
        <f>IF(D225&gt;0,(VLOOKUP(D225,Families!$A$5:$I$205,8,0)),0)</f>
        <v>0</v>
      </c>
      <c r="R225" s="201">
        <f>IF(D225&gt;0,(VLOOKUP(D225,Families!$A$5:$I$205,9,0)),0)</f>
        <v>0</v>
      </c>
    </row>
    <row r="226" spans="1:18" s="202" customFormat="1" ht="15" customHeight="1" x14ac:dyDescent="0.35">
      <c r="A226" s="178"/>
      <c r="B226" s="263"/>
      <c r="C226" s="263"/>
      <c r="D226" s="187"/>
      <c r="E226" s="179">
        <f>IF(D226&gt;0,(VLOOKUP(D226,Families!$A$5:$I$205,2,0)),0)</f>
        <v>0</v>
      </c>
      <c r="F226" s="181"/>
      <c r="G226" s="188"/>
      <c r="H226" s="181"/>
      <c r="I226" s="182">
        <f>IF(G226=0,0,(H226*(VLOOKUP(G226,'Fee Schedule'!$C$2:$D$35,2,FALSE))))</f>
        <v>0</v>
      </c>
      <c r="J226" s="183" t="b">
        <f>IF(D226&gt;0,(IF(G226='Fee Schedule'!$C$2,'Fee Schedule'!$G$2,(IF(G226='Fee Schedule'!$C$3,'Fee Schedule'!$G$2,(IF(G226='Fee Schedule'!$C$4,'Fee Schedule'!$G$2,(IF(G226='Fee Schedule'!$C$5,'Fee Schedule'!$G$2,(IF(G226='Fee Schedule'!$C$6,'Fee Schedule'!$G$2,(IF(G226='Fee Schedule'!$C$10,'Fee Schedule'!$G$2,(IF(G226='Fee Schedule'!$C$22,'Fee Schedule'!$G$2,(VLOOKUP(D226,Families!$A$5:$I$205,4,0)))))))))))))))))</f>
        <v>0</v>
      </c>
      <c r="K226" s="210" t="b">
        <f>IF(D226&gt;0,(VLOOKUP(D226,Families!$A$5:$I$205,5,0)))</f>
        <v>0</v>
      </c>
      <c r="L226" s="260"/>
      <c r="M226" s="241"/>
      <c r="N226" s="241"/>
      <c r="O226" s="185">
        <f>IF(D226&gt;0,(VLOOKUP(D226,Families!$A$5:$I$205,3,0)),0)</f>
        <v>0</v>
      </c>
      <c r="P226" s="186">
        <f>IF(D226&gt;0,(VLOOKUP(D226,Families!$A$5:$I$205,7,0)),0)</f>
        <v>0</v>
      </c>
      <c r="Q226" s="200">
        <f>IF(D226&gt;0,(VLOOKUP(D226,Families!$A$5:$I$205,8,0)),0)</f>
        <v>0</v>
      </c>
      <c r="R226" s="201">
        <f>IF(D226&gt;0,(VLOOKUP(D226,Families!$A$5:$I$205,9,0)),0)</f>
        <v>0</v>
      </c>
    </row>
    <row r="227" spans="1:18" s="202" customFormat="1" ht="15" customHeight="1" x14ac:dyDescent="0.35">
      <c r="A227" s="178"/>
      <c r="B227" s="263"/>
      <c r="C227" s="263"/>
      <c r="D227" s="187"/>
      <c r="E227" s="179">
        <f>IF(D227&gt;0,(VLOOKUP(D227,Families!$A$5:$I$205,2,0)),0)</f>
        <v>0</v>
      </c>
      <c r="F227" s="181"/>
      <c r="G227" s="188"/>
      <c r="H227" s="181"/>
      <c r="I227" s="182">
        <f>IF(G227=0,0,(H227*(VLOOKUP(G227,'Fee Schedule'!$C$2:$D$35,2,FALSE))))</f>
        <v>0</v>
      </c>
      <c r="J227" s="183" t="b">
        <f>IF(D227&gt;0,(IF(G227='Fee Schedule'!$C$2,'Fee Schedule'!$G$2,(IF(G227='Fee Schedule'!$C$3,'Fee Schedule'!$G$2,(IF(G227='Fee Schedule'!$C$4,'Fee Schedule'!$G$2,(IF(G227='Fee Schedule'!$C$5,'Fee Schedule'!$G$2,(IF(G227='Fee Schedule'!$C$6,'Fee Schedule'!$G$2,(IF(G227='Fee Schedule'!$C$10,'Fee Schedule'!$G$2,(IF(G227='Fee Schedule'!$C$22,'Fee Schedule'!$G$2,(VLOOKUP(D227,Families!$A$5:$I$205,4,0)))))))))))))))))</f>
        <v>0</v>
      </c>
      <c r="K227" s="210" t="b">
        <f>IF(D227&gt;0,(VLOOKUP(D227,Families!$A$5:$I$205,5,0)))</f>
        <v>0</v>
      </c>
      <c r="L227" s="260"/>
      <c r="M227" s="241"/>
      <c r="N227" s="241"/>
      <c r="O227" s="185">
        <f>IF(D227&gt;0,(VLOOKUP(D227,Families!$A$5:$I$205,3,0)),0)</f>
        <v>0</v>
      </c>
      <c r="P227" s="186">
        <f>IF(D227&gt;0,(VLOOKUP(D227,Families!$A$5:$I$205,7,0)),0)</f>
        <v>0</v>
      </c>
      <c r="Q227" s="200">
        <f>IF(D227&gt;0,(VLOOKUP(D227,Families!$A$5:$I$205,8,0)),0)</f>
        <v>0</v>
      </c>
      <c r="R227" s="201">
        <f>IF(D227&gt;0,(VLOOKUP(D227,Families!$A$5:$I$205,9,0)),0)</f>
        <v>0</v>
      </c>
    </row>
    <row r="228" spans="1:18" s="202" customFormat="1" ht="15" customHeight="1" x14ac:dyDescent="0.35">
      <c r="A228" s="178"/>
      <c r="B228" s="263"/>
      <c r="C228" s="263"/>
      <c r="D228" s="187"/>
      <c r="E228" s="179">
        <f>IF(D228&gt;0,(VLOOKUP(D228,Families!$A$5:$I$205,2,0)),0)</f>
        <v>0</v>
      </c>
      <c r="F228" s="181"/>
      <c r="G228" s="188"/>
      <c r="H228" s="181"/>
      <c r="I228" s="182">
        <f>IF(G228=0,0,(H228*(VLOOKUP(G228,'Fee Schedule'!$C$2:$D$35,2,FALSE))))</f>
        <v>0</v>
      </c>
      <c r="J228" s="183" t="b">
        <f>IF(D228&gt;0,(IF(G228='Fee Schedule'!$C$2,'Fee Schedule'!$G$2,(IF(G228='Fee Schedule'!$C$3,'Fee Schedule'!$G$2,(IF(G228='Fee Schedule'!$C$4,'Fee Schedule'!$G$2,(IF(G228='Fee Schedule'!$C$5,'Fee Schedule'!$G$2,(IF(G228='Fee Schedule'!$C$6,'Fee Schedule'!$G$2,(IF(G228='Fee Schedule'!$C$10,'Fee Schedule'!$G$2,(IF(G228='Fee Schedule'!$C$22,'Fee Schedule'!$G$2,(VLOOKUP(D228,Families!$A$5:$I$205,4,0)))))))))))))))))</f>
        <v>0</v>
      </c>
      <c r="K228" s="210" t="b">
        <f>IF(D228&gt;0,(VLOOKUP(D228,Families!$A$5:$I$205,5,0)))</f>
        <v>0</v>
      </c>
      <c r="L228" s="260"/>
      <c r="M228" s="241"/>
      <c r="N228" s="241"/>
      <c r="O228" s="185">
        <f>IF(D228&gt;0,(VLOOKUP(D228,Families!$A$5:$I$205,3,0)),0)</f>
        <v>0</v>
      </c>
      <c r="P228" s="186">
        <f>IF(D228&gt;0,(VLOOKUP(D228,Families!$A$5:$I$205,7,0)),0)</f>
        <v>0</v>
      </c>
      <c r="Q228" s="200">
        <f>IF(D228&gt;0,(VLOOKUP(D228,Families!$A$5:$I$205,8,0)),0)</f>
        <v>0</v>
      </c>
      <c r="R228" s="201">
        <f>IF(D228&gt;0,(VLOOKUP(D228,Families!$A$5:$I$205,9,0)),0)</f>
        <v>0</v>
      </c>
    </row>
    <row r="229" spans="1:18" s="202" customFormat="1" ht="15" customHeight="1" x14ac:dyDescent="0.35">
      <c r="A229" s="178"/>
      <c r="B229" s="263"/>
      <c r="C229" s="263"/>
      <c r="D229" s="187"/>
      <c r="E229" s="179">
        <f>IF(D229&gt;0,(VLOOKUP(D229,Families!$A$5:$I$205,2,0)),0)</f>
        <v>0</v>
      </c>
      <c r="F229" s="181"/>
      <c r="G229" s="188"/>
      <c r="H229" s="181"/>
      <c r="I229" s="182">
        <f>IF(G229=0,0,(H229*(VLOOKUP(G229,'Fee Schedule'!$C$2:$D$35,2,FALSE))))</f>
        <v>0</v>
      </c>
      <c r="J229" s="183" t="b">
        <f>IF(D229&gt;0,(IF(G229='Fee Schedule'!$C$2,'Fee Schedule'!$G$2,(IF(G229='Fee Schedule'!$C$3,'Fee Schedule'!$G$2,(IF(G229='Fee Schedule'!$C$4,'Fee Schedule'!$G$2,(IF(G229='Fee Schedule'!$C$5,'Fee Schedule'!$G$2,(IF(G229='Fee Schedule'!$C$6,'Fee Schedule'!$G$2,(IF(G229='Fee Schedule'!$C$10,'Fee Schedule'!$G$2,(IF(G229='Fee Schedule'!$C$22,'Fee Schedule'!$G$2,(VLOOKUP(D229,Families!$A$5:$I$205,4,0)))))))))))))))))</f>
        <v>0</v>
      </c>
      <c r="K229" s="210" t="b">
        <f>IF(D229&gt;0,(VLOOKUP(D229,Families!$A$5:$I$205,5,0)))</f>
        <v>0</v>
      </c>
      <c r="L229" s="260"/>
      <c r="M229" s="241"/>
      <c r="N229" s="241"/>
      <c r="O229" s="185">
        <f>IF(D229&gt;0,(VLOOKUP(D229,Families!$A$5:$I$205,3,0)),0)</f>
        <v>0</v>
      </c>
      <c r="P229" s="186">
        <f>IF(D229&gt;0,(VLOOKUP(D229,Families!$A$5:$I$205,7,0)),0)</f>
        <v>0</v>
      </c>
      <c r="Q229" s="200">
        <f>IF(D229&gt;0,(VLOOKUP(D229,Families!$A$5:$I$205,8,0)),0)</f>
        <v>0</v>
      </c>
      <c r="R229" s="201">
        <f>IF(D229&gt;0,(VLOOKUP(D229,Families!$A$5:$I$205,9,0)),0)</f>
        <v>0</v>
      </c>
    </row>
    <row r="230" spans="1:18" s="202" customFormat="1" ht="15" customHeight="1" x14ac:dyDescent="0.35">
      <c r="A230" s="178"/>
      <c r="B230" s="263"/>
      <c r="C230" s="263"/>
      <c r="D230" s="187"/>
      <c r="E230" s="179">
        <f>IF(D230&gt;0,(VLOOKUP(D230,Families!$A$5:$I$205,2,0)),0)</f>
        <v>0</v>
      </c>
      <c r="F230" s="181"/>
      <c r="G230" s="188"/>
      <c r="H230" s="181"/>
      <c r="I230" s="182">
        <f>IF(G230=0,0,(H230*(VLOOKUP(G230,'Fee Schedule'!$C$2:$D$35,2,FALSE))))</f>
        <v>0</v>
      </c>
      <c r="J230" s="183" t="b">
        <f>IF(D230&gt;0,(IF(G230='Fee Schedule'!$C$2,'Fee Schedule'!$G$2,(IF(G230='Fee Schedule'!$C$3,'Fee Schedule'!$G$2,(IF(G230='Fee Schedule'!$C$4,'Fee Schedule'!$G$2,(IF(G230='Fee Schedule'!$C$5,'Fee Schedule'!$G$2,(IF(G230='Fee Schedule'!$C$6,'Fee Schedule'!$G$2,(IF(G230='Fee Schedule'!$C$10,'Fee Schedule'!$G$2,(IF(G230='Fee Schedule'!$C$22,'Fee Schedule'!$G$2,(VLOOKUP(D230,Families!$A$5:$I$205,4,0)))))))))))))))))</f>
        <v>0</v>
      </c>
      <c r="K230" s="210" t="b">
        <f>IF(D230&gt;0,(VLOOKUP(D230,Families!$A$5:$I$205,5,0)))</f>
        <v>0</v>
      </c>
      <c r="L230" s="260"/>
      <c r="M230" s="241"/>
      <c r="N230" s="241"/>
      <c r="O230" s="185">
        <f>IF(D230&gt;0,(VLOOKUP(D230,Families!$A$5:$I$205,3,0)),0)</f>
        <v>0</v>
      </c>
      <c r="P230" s="186">
        <f>IF(D230&gt;0,(VLOOKUP(D230,Families!$A$5:$I$205,7,0)),0)</f>
        <v>0</v>
      </c>
      <c r="Q230" s="200">
        <f>IF(D230&gt;0,(VLOOKUP(D230,Families!$A$5:$I$205,8,0)),0)</f>
        <v>0</v>
      </c>
      <c r="R230" s="201">
        <f>IF(D230&gt;0,(VLOOKUP(D230,Families!$A$5:$I$205,9,0)),0)</f>
        <v>0</v>
      </c>
    </row>
    <row r="231" spans="1:18" s="202" customFormat="1" ht="15" customHeight="1" x14ac:dyDescent="0.35">
      <c r="A231" s="178"/>
      <c r="B231" s="263"/>
      <c r="C231" s="263"/>
      <c r="D231" s="187"/>
      <c r="E231" s="179">
        <f>IF(D231&gt;0,(VLOOKUP(D231,Families!$A$5:$I$205,2,0)),0)</f>
        <v>0</v>
      </c>
      <c r="F231" s="181"/>
      <c r="G231" s="188"/>
      <c r="H231" s="181"/>
      <c r="I231" s="182">
        <f>IF(G231=0,0,(H231*(VLOOKUP(G231,'Fee Schedule'!$C$2:$D$35,2,FALSE))))</f>
        <v>0</v>
      </c>
      <c r="J231" s="183" t="b">
        <f>IF(D231&gt;0,(IF(G231='Fee Schedule'!$C$2,'Fee Schedule'!$G$2,(IF(G231='Fee Schedule'!$C$3,'Fee Schedule'!$G$2,(IF(G231='Fee Schedule'!$C$4,'Fee Schedule'!$G$2,(IF(G231='Fee Schedule'!$C$5,'Fee Schedule'!$G$2,(IF(G231='Fee Schedule'!$C$6,'Fee Schedule'!$G$2,(IF(G231='Fee Schedule'!$C$10,'Fee Schedule'!$G$2,(IF(G231='Fee Schedule'!$C$22,'Fee Schedule'!$G$2,(VLOOKUP(D231,Families!$A$5:$I$205,4,0)))))))))))))))))</f>
        <v>0</v>
      </c>
      <c r="K231" s="210" t="b">
        <f>IF(D231&gt;0,(VLOOKUP(D231,Families!$A$5:$I$205,5,0)))</f>
        <v>0</v>
      </c>
      <c r="L231" s="260"/>
      <c r="M231" s="241"/>
      <c r="N231" s="241"/>
      <c r="O231" s="185">
        <f>IF(D231&gt;0,(VLOOKUP(D231,Families!$A$5:$I$205,3,0)),0)</f>
        <v>0</v>
      </c>
      <c r="P231" s="186">
        <f>IF(D231&gt;0,(VLOOKUP(D231,Families!$A$5:$I$205,7,0)),0)</f>
        <v>0</v>
      </c>
      <c r="Q231" s="200">
        <f>IF(D231&gt;0,(VLOOKUP(D231,Families!$A$5:$I$205,8,0)),0)</f>
        <v>0</v>
      </c>
      <c r="R231" s="201">
        <f>IF(D231&gt;0,(VLOOKUP(D231,Families!$A$5:$I$205,9,0)),0)</f>
        <v>0</v>
      </c>
    </row>
    <row r="232" spans="1:18" s="202" customFormat="1" ht="15" customHeight="1" x14ac:dyDescent="0.35">
      <c r="A232" s="178"/>
      <c r="B232" s="263"/>
      <c r="C232" s="263"/>
      <c r="D232" s="187"/>
      <c r="E232" s="179">
        <f>IF(D232&gt;0,(VLOOKUP(D232,Families!$A$5:$I$205,2,0)),0)</f>
        <v>0</v>
      </c>
      <c r="F232" s="181"/>
      <c r="G232" s="188"/>
      <c r="H232" s="181"/>
      <c r="I232" s="182">
        <f>IF(G232=0,0,(H232*(VLOOKUP(G232,'Fee Schedule'!$C$2:$D$35,2,FALSE))))</f>
        <v>0</v>
      </c>
      <c r="J232" s="183" t="b">
        <f>IF(D232&gt;0,(IF(G232='Fee Schedule'!$C$2,'Fee Schedule'!$G$2,(IF(G232='Fee Schedule'!$C$3,'Fee Schedule'!$G$2,(IF(G232='Fee Schedule'!$C$4,'Fee Schedule'!$G$2,(IF(G232='Fee Schedule'!$C$5,'Fee Schedule'!$G$2,(IF(G232='Fee Schedule'!$C$6,'Fee Schedule'!$G$2,(IF(G232='Fee Schedule'!$C$10,'Fee Schedule'!$G$2,(IF(G232='Fee Schedule'!$C$22,'Fee Schedule'!$G$2,(VLOOKUP(D232,Families!$A$5:$I$205,4,0)))))))))))))))))</f>
        <v>0</v>
      </c>
      <c r="K232" s="210" t="b">
        <f>IF(D232&gt;0,(VLOOKUP(D232,Families!$A$5:$I$205,5,0)))</f>
        <v>0</v>
      </c>
      <c r="L232" s="260"/>
      <c r="M232" s="241"/>
      <c r="N232" s="241"/>
      <c r="O232" s="185">
        <f>IF(D232&gt;0,(VLOOKUP(D232,Families!$A$5:$I$205,3,0)),0)</f>
        <v>0</v>
      </c>
      <c r="P232" s="186">
        <f>IF(D232&gt;0,(VLOOKUP(D232,Families!$A$5:$I$205,7,0)),0)</f>
        <v>0</v>
      </c>
      <c r="Q232" s="200">
        <f>IF(D232&gt;0,(VLOOKUP(D232,Families!$A$5:$I$205,8,0)),0)</f>
        <v>0</v>
      </c>
      <c r="R232" s="201">
        <f>IF(D232&gt;0,(VLOOKUP(D232,Families!$A$5:$I$205,9,0)),0)</f>
        <v>0</v>
      </c>
    </row>
    <row r="233" spans="1:18" s="202" customFormat="1" ht="15" customHeight="1" x14ac:dyDescent="0.35">
      <c r="A233" s="178"/>
      <c r="B233" s="263"/>
      <c r="C233" s="263"/>
      <c r="D233" s="187"/>
      <c r="E233" s="179">
        <f>IF(D233&gt;0,(VLOOKUP(D233,Families!$A$5:$I$205,2,0)),0)</f>
        <v>0</v>
      </c>
      <c r="F233" s="181"/>
      <c r="G233" s="188"/>
      <c r="H233" s="181"/>
      <c r="I233" s="182">
        <f>IF(G233=0,0,(H233*(VLOOKUP(G233,'Fee Schedule'!$C$2:$D$35,2,FALSE))))</f>
        <v>0</v>
      </c>
      <c r="J233" s="183" t="b">
        <f>IF(D233&gt;0,(IF(G233='Fee Schedule'!$C$2,'Fee Schedule'!$G$2,(IF(G233='Fee Schedule'!$C$3,'Fee Schedule'!$G$2,(IF(G233='Fee Schedule'!$C$4,'Fee Schedule'!$G$2,(IF(G233='Fee Schedule'!$C$5,'Fee Schedule'!$G$2,(IF(G233='Fee Schedule'!$C$6,'Fee Schedule'!$G$2,(IF(G233='Fee Schedule'!$C$10,'Fee Schedule'!$G$2,(IF(G233='Fee Schedule'!$C$22,'Fee Schedule'!$G$2,(VLOOKUP(D233,Families!$A$5:$I$205,4,0)))))))))))))))))</f>
        <v>0</v>
      </c>
      <c r="K233" s="210" t="b">
        <f>IF(D233&gt;0,(VLOOKUP(D233,Families!$A$5:$I$205,5,0)))</f>
        <v>0</v>
      </c>
      <c r="L233" s="260"/>
      <c r="M233" s="241"/>
      <c r="N233" s="241"/>
      <c r="O233" s="185">
        <f>IF(D233&gt;0,(VLOOKUP(D233,Families!$A$5:$I$205,3,0)),0)</f>
        <v>0</v>
      </c>
      <c r="P233" s="186">
        <f>IF(D233&gt;0,(VLOOKUP(D233,Families!$A$5:$I$205,7,0)),0)</f>
        <v>0</v>
      </c>
      <c r="Q233" s="200">
        <f>IF(D233&gt;0,(VLOOKUP(D233,Families!$A$5:$I$205,8,0)),0)</f>
        <v>0</v>
      </c>
      <c r="R233" s="201">
        <f>IF(D233&gt;0,(VLOOKUP(D233,Families!$A$5:$I$205,9,0)),0)</f>
        <v>0</v>
      </c>
    </row>
    <row r="234" spans="1:18" s="202" customFormat="1" ht="15" customHeight="1" x14ac:dyDescent="0.35">
      <c r="A234" s="178"/>
      <c r="B234" s="263"/>
      <c r="C234" s="263"/>
      <c r="D234" s="187"/>
      <c r="E234" s="179">
        <f>IF(D234&gt;0,(VLOOKUP(D234,Families!$A$5:$I$205,2,0)),0)</f>
        <v>0</v>
      </c>
      <c r="F234" s="181"/>
      <c r="G234" s="188"/>
      <c r="H234" s="181"/>
      <c r="I234" s="182">
        <f>IF(G234=0,0,(H234*(VLOOKUP(G234,'Fee Schedule'!$C$2:$D$35,2,FALSE))))</f>
        <v>0</v>
      </c>
      <c r="J234" s="183" t="b">
        <f>IF(D234&gt;0,(IF(G234='Fee Schedule'!$C$2,'Fee Schedule'!$G$2,(IF(G234='Fee Schedule'!$C$3,'Fee Schedule'!$G$2,(IF(G234='Fee Schedule'!$C$4,'Fee Schedule'!$G$2,(IF(G234='Fee Schedule'!$C$5,'Fee Schedule'!$G$2,(IF(G234='Fee Schedule'!$C$6,'Fee Schedule'!$G$2,(IF(G234='Fee Schedule'!$C$10,'Fee Schedule'!$G$2,(IF(G234='Fee Schedule'!$C$22,'Fee Schedule'!$G$2,(VLOOKUP(D234,Families!$A$5:$I$205,4,0)))))))))))))))))</f>
        <v>0</v>
      </c>
      <c r="K234" s="210" t="b">
        <f>IF(D234&gt;0,(VLOOKUP(D234,Families!$A$5:$I$205,5,0)))</f>
        <v>0</v>
      </c>
      <c r="L234" s="260"/>
      <c r="M234" s="241"/>
      <c r="N234" s="241"/>
      <c r="O234" s="185">
        <f>IF(D234&gt;0,(VLOOKUP(D234,Families!$A$5:$I$205,3,0)),0)</f>
        <v>0</v>
      </c>
      <c r="P234" s="186">
        <f>IF(D234&gt;0,(VLOOKUP(D234,Families!$A$5:$I$205,7,0)),0)</f>
        <v>0</v>
      </c>
      <c r="Q234" s="200">
        <f>IF(D234&gt;0,(VLOOKUP(D234,Families!$A$5:$I$205,8,0)),0)</f>
        <v>0</v>
      </c>
      <c r="R234" s="201">
        <f>IF(D234&gt;0,(VLOOKUP(D234,Families!$A$5:$I$205,9,0)),0)</f>
        <v>0</v>
      </c>
    </row>
    <row r="235" spans="1:18" s="202" customFormat="1" ht="15" customHeight="1" x14ac:dyDescent="0.35">
      <c r="A235" s="178"/>
      <c r="B235" s="263"/>
      <c r="C235" s="263"/>
      <c r="D235" s="187"/>
      <c r="E235" s="179">
        <f>IF(D235&gt;0,(VLOOKUP(D235,Families!$A$5:$I$205,2,0)),0)</f>
        <v>0</v>
      </c>
      <c r="F235" s="181"/>
      <c r="G235" s="188"/>
      <c r="H235" s="181"/>
      <c r="I235" s="182">
        <f>IF(G235=0,0,(H235*(VLOOKUP(G235,'Fee Schedule'!$C$2:$D$35,2,FALSE))))</f>
        <v>0</v>
      </c>
      <c r="J235" s="183" t="b">
        <f>IF(D235&gt;0,(IF(G235='Fee Schedule'!$C$2,'Fee Schedule'!$G$2,(IF(G235='Fee Schedule'!$C$3,'Fee Schedule'!$G$2,(IF(G235='Fee Schedule'!$C$4,'Fee Schedule'!$G$2,(IF(G235='Fee Schedule'!$C$5,'Fee Schedule'!$G$2,(IF(G235='Fee Schedule'!$C$6,'Fee Schedule'!$G$2,(IF(G235='Fee Schedule'!$C$10,'Fee Schedule'!$G$2,(IF(G235='Fee Schedule'!$C$22,'Fee Schedule'!$G$2,(VLOOKUP(D235,Families!$A$5:$I$205,4,0)))))))))))))))))</f>
        <v>0</v>
      </c>
      <c r="K235" s="210" t="b">
        <f>IF(D235&gt;0,(VLOOKUP(D235,Families!$A$5:$I$205,5,0)))</f>
        <v>0</v>
      </c>
      <c r="L235" s="260"/>
      <c r="M235" s="241"/>
      <c r="N235" s="241"/>
      <c r="O235" s="185">
        <f>IF(D235&gt;0,(VLOOKUP(D235,Families!$A$5:$I$205,3,0)),0)</f>
        <v>0</v>
      </c>
      <c r="P235" s="186">
        <f>IF(D235&gt;0,(VLOOKUP(D235,Families!$A$5:$I$205,7,0)),0)</f>
        <v>0</v>
      </c>
      <c r="Q235" s="200">
        <f>IF(D235&gt;0,(VLOOKUP(D235,Families!$A$5:$I$205,8,0)),0)</f>
        <v>0</v>
      </c>
      <c r="R235" s="201">
        <f>IF(D235&gt;0,(VLOOKUP(D235,Families!$A$5:$I$205,9,0)),0)</f>
        <v>0</v>
      </c>
    </row>
    <row r="236" spans="1:18" s="202" customFormat="1" ht="15" customHeight="1" x14ac:dyDescent="0.35">
      <c r="A236" s="178"/>
      <c r="B236" s="263"/>
      <c r="C236" s="263"/>
      <c r="D236" s="187"/>
      <c r="E236" s="179">
        <f>IF(D236&gt;0,(VLOOKUP(D236,Families!$A$5:$I$205,2,0)),0)</f>
        <v>0</v>
      </c>
      <c r="F236" s="181"/>
      <c r="G236" s="188"/>
      <c r="H236" s="181"/>
      <c r="I236" s="182">
        <f>IF(G236=0,0,(H236*(VLOOKUP(G236,'Fee Schedule'!$C$2:$D$35,2,FALSE))))</f>
        <v>0</v>
      </c>
      <c r="J236" s="183" t="b">
        <f>IF(D236&gt;0,(IF(G236='Fee Schedule'!$C$2,'Fee Schedule'!$G$2,(IF(G236='Fee Schedule'!$C$3,'Fee Schedule'!$G$2,(IF(G236='Fee Schedule'!$C$4,'Fee Schedule'!$G$2,(IF(G236='Fee Schedule'!$C$5,'Fee Schedule'!$G$2,(IF(G236='Fee Schedule'!$C$6,'Fee Schedule'!$G$2,(IF(G236='Fee Schedule'!$C$10,'Fee Schedule'!$G$2,(IF(G236='Fee Schedule'!$C$22,'Fee Schedule'!$G$2,(VLOOKUP(D236,Families!$A$5:$I$205,4,0)))))))))))))))))</f>
        <v>0</v>
      </c>
      <c r="K236" s="210" t="b">
        <f>IF(D236&gt;0,(VLOOKUP(D236,Families!$A$5:$I$205,5,0)))</f>
        <v>0</v>
      </c>
      <c r="L236" s="260"/>
      <c r="M236" s="241"/>
      <c r="N236" s="241"/>
      <c r="O236" s="185">
        <f>IF(D236&gt;0,(VLOOKUP(D236,Families!$A$5:$I$205,3,0)),0)</f>
        <v>0</v>
      </c>
      <c r="P236" s="186">
        <f>IF(D236&gt;0,(VLOOKUP(D236,Families!$A$5:$I$205,7,0)),0)</f>
        <v>0</v>
      </c>
      <c r="Q236" s="200">
        <f>IF(D236&gt;0,(VLOOKUP(D236,Families!$A$5:$I$205,8,0)),0)</f>
        <v>0</v>
      </c>
      <c r="R236" s="201">
        <f>IF(D236&gt;0,(VLOOKUP(D236,Families!$A$5:$I$205,9,0)),0)</f>
        <v>0</v>
      </c>
    </row>
    <row r="237" spans="1:18" s="202" customFormat="1" ht="15" customHeight="1" x14ac:dyDescent="0.35">
      <c r="A237" s="178"/>
      <c r="B237" s="263"/>
      <c r="C237" s="263"/>
      <c r="D237" s="187"/>
      <c r="E237" s="179">
        <f>IF(D237&gt;0,(VLOOKUP(D237,Families!$A$5:$I$205,2,0)),0)</f>
        <v>0</v>
      </c>
      <c r="F237" s="181"/>
      <c r="G237" s="188"/>
      <c r="H237" s="181"/>
      <c r="I237" s="182">
        <f>IF(G237=0,0,(H237*(VLOOKUP(G237,'Fee Schedule'!$C$2:$D$35,2,FALSE))))</f>
        <v>0</v>
      </c>
      <c r="J237" s="183" t="b">
        <f>IF(D237&gt;0,(IF(G237='Fee Schedule'!$C$2,'Fee Schedule'!$G$2,(IF(G237='Fee Schedule'!$C$3,'Fee Schedule'!$G$2,(IF(G237='Fee Schedule'!$C$4,'Fee Schedule'!$G$2,(IF(G237='Fee Schedule'!$C$5,'Fee Schedule'!$G$2,(IF(G237='Fee Schedule'!$C$6,'Fee Schedule'!$G$2,(IF(G237='Fee Schedule'!$C$10,'Fee Schedule'!$G$2,(IF(G237='Fee Schedule'!$C$22,'Fee Schedule'!$G$2,(VLOOKUP(D237,Families!$A$5:$I$205,4,0)))))))))))))))))</f>
        <v>0</v>
      </c>
      <c r="K237" s="210" t="b">
        <f>IF(D237&gt;0,(VLOOKUP(D237,Families!$A$5:$I$205,5,0)))</f>
        <v>0</v>
      </c>
      <c r="L237" s="260"/>
      <c r="M237" s="241"/>
      <c r="N237" s="241"/>
      <c r="O237" s="185">
        <f>IF(D237&gt;0,(VLOOKUP(D237,Families!$A$5:$I$205,3,0)),0)</f>
        <v>0</v>
      </c>
      <c r="P237" s="186">
        <f>IF(D237&gt;0,(VLOOKUP(D237,Families!$A$5:$I$205,7,0)),0)</f>
        <v>0</v>
      </c>
      <c r="Q237" s="200">
        <f>IF(D237&gt;0,(VLOOKUP(D237,Families!$A$5:$I$205,8,0)),0)</f>
        <v>0</v>
      </c>
      <c r="R237" s="201">
        <f>IF(D237&gt;0,(VLOOKUP(D237,Families!$A$5:$I$205,9,0)),0)</f>
        <v>0</v>
      </c>
    </row>
    <row r="238" spans="1:18" s="202" customFormat="1" ht="15" customHeight="1" x14ac:dyDescent="0.35">
      <c r="A238" s="178"/>
      <c r="B238" s="263"/>
      <c r="C238" s="263"/>
      <c r="D238" s="187"/>
      <c r="E238" s="179">
        <f>IF(D238&gt;0,(VLOOKUP(D238,Families!$A$5:$I$205,2,0)),0)</f>
        <v>0</v>
      </c>
      <c r="F238" s="181"/>
      <c r="G238" s="188"/>
      <c r="H238" s="181"/>
      <c r="I238" s="182">
        <f>IF(G238=0,0,(H238*(VLOOKUP(G238,'Fee Schedule'!$C$2:$D$35,2,FALSE))))</f>
        <v>0</v>
      </c>
      <c r="J238" s="183" t="b">
        <f>IF(D238&gt;0,(IF(G238='Fee Schedule'!$C$2,'Fee Schedule'!$G$2,(IF(G238='Fee Schedule'!$C$3,'Fee Schedule'!$G$2,(IF(G238='Fee Schedule'!$C$4,'Fee Schedule'!$G$2,(IF(G238='Fee Schedule'!$C$5,'Fee Schedule'!$G$2,(IF(G238='Fee Schedule'!$C$6,'Fee Schedule'!$G$2,(IF(G238='Fee Schedule'!$C$10,'Fee Schedule'!$G$2,(IF(G238='Fee Schedule'!$C$22,'Fee Schedule'!$G$2,(VLOOKUP(D238,Families!$A$5:$I$205,4,0)))))))))))))))))</f>
        <v>0</v>
      </c>
      <c r="K238" s="210" t="b">
        <f>IF(D238&gt;0,(VLOOKUP(D238,Families!$A$5:$I$205,5,0)))</f>
        <v>0</v>
      </c>
      <c r="L238" s="260"/>
      <c r="M238" s="241"/>
      <c r="N238" s="241"/>
      <c r="O238" s="185">
        <f>IF(D238&gt;0,(VLOOKUP(D238,Families!$A$5:$I$205,3,0)),0)</f>
        <v>0</v>
      </c>
      <c r="P238" s="186">
        <f>IF(D238&gt;0,(VLOOKUP(D238,Families!$A$5:$I$205,7,0)),0)</f>
        <v>0</v>
      </c>
      <c r="Q238" s="200">
        <f>IF(D238&gt;0,(VLOOKUP(D238,Families!$A$5:$I$205,8,0)),0)</f>
        <v>0</v>
      </c>
      <c r="R238" s="201">
        <f>IF(D238&gt;0,(VLOOKUP(D238,Families!$A$5:$I$205,9,0)),0)</f>
        <v>0</v>
      </c>
    </row>
    <row r="239" spans="1:18" s="202" customFormat="1" ht="15" customHeight="1" x14ac:dyDescent="0.35">
      <c r="A239" s="178"/>
      <c r="B239" s="263"/>
      <c r="C239" s="263"/>
      <c r="D239" s="187"/>
      <c r="E239" s="179">
        <f>IF(D239&gt;0,(VLOOKUP(D239,Families!$A$5:$I$205,2,0)),0)</f>
        <v>0</v>
      </c>
      <c r="F239" s="181"/>
      <c r="G239" s="188"/>
      <c r="H239" s="181"/>
      <c r="I239" s="182">
        <f>IF(G239=0,0,(H239*(VLOOKUP(G239,'Fee Schedule'!$C$2:$D$35,2,FALSE))))</f>
        <v>0</v>
      </c>
      <c r="J239" s="183" t="b">
        <f>IF(D239&gt;0,(IF(G239='Fee Schedule'!$C$2,'Fee Schedule'!$G$2,(IF(G239='Fee Schedule'!$C$3,'Fee Schedule'!$G$2,(IF(G239='Fee Schedule'!$C$4,'Fee Schedule'!$G$2,(IF(G239='Fee Schedule'!$C$5,'Fee Schedule'!$G$2,(IF(G239='Fee Schedule'!$C$6,'Fee Schedule'!$G$2,(IF(G239='Fee Schedule'!$C$10,'Fee Schedule'!$G$2,(IF(G239='Fee Schedule'!$C$22,'Fee Schedule'!$G$2,(VLOOKUP(D239,Families!$A$5:$I$205,4,0)))))))))))))))))</f>
        <v>0</v>
      </c>
      <c r="K239" s="210" t="b">
        <f>IF(D239&gt;0,(VLOOKUP(D239,Families!$A$5:$I$205,5,0)))</f>
        <v>0</v>
      </c>
      <c r="L239" s="260"/>
      <c r="M239" s="241"/>
      <c r="N239" s="241"/>
      <c r="O239" s="185">
        <f>IF(D239&gt;0,(VLOOKUP(D239,Families!$A$5:$I$205,3,0)),0)</f>
        <v>0</v>
      </c>
      <c r="P239" s="186">
        <f>IF(D239&gt;0,(VLOOKUP(D239,Families!$A$5:$I$205,7,0)),0)</f>
        <v>0</v>
      </c>
      <c r="Q239" s="200">
        <f>IF(D239&gt;0,(VLOOKUP(D239,Families!$A$5:$I$205,8,0)),0)</f>
        <v>0</v>
      </c>
      <c r="R239" s="201">
        <f>IF(D239&gt;0,(VLOOKUP(D239,Families!$A$5:$I$205,9,0)),0)</f>
        <v>0</v>
      </c>
    </row>
    <row r="240" spans="1:18" s="202" customFormat="1" ht="15" customHeight="1" x14ac:dyDescent="0.35">
      <c r="A240" s="178"/>
      <c r="B240" s="263"/>
      <c r="C240" s="263"/>
      <c r="D240" s="187"/>
      <c r="E240" s="179">
        <f>IF(D240&gt;0,(VLOOKUP(D240,Families!$A$5:$I$205,2,0)),0)</f>
        <v>0</v>
      </c>
      <c r="F240" s="181"/>
      <c r="G240" s="188"/>
      <c r="H240" s="181"/>
      <c r="I240" s="182">
        <f>IF(G240=0,0,(H240*(VLOOKUP(G240,'Fee Schedule'!$C$2:$D$35,2,FALSE))))</f>
        <v>0</v>
      </c>
      <c r="J240" s="183" t="b">
        <f>IF(D240&gt;0,(IF(G240='Fee Schedule'!$C$2,'Fee Schedule'!$G$2,(IF(G240='Fee Schedule'!$C$3,'Fee Schedule'!$G$2,(IF(G240='Fee Schedule'!$C$4,'Fee Schedule'!$G$2,(IF(G240='Fee Schedule'!$C$5,'Fee Schedule'!$G$2,(IF(G240='Fee Schedule'!$C$6,'Fee Schedule'!$G$2,(IF(G240='Fee Schedule'!$C$10,'Fee Schedule'!$G$2,(IF(G240='Fee Schedule'!$C$22,'Fee Schedule'!$G$2,(VLOOKUP(D240,Families!$A$5:$I$205,4,0)))))))))))))))))</f>
        <v>0</v>
      </c>
      <c r="K240" s="210" t="b">
        <f>IF(D240&gt;0,(VLOOKUP(D240,Families!$A$5:$I$205,5,0)))</f>
        <v>0</v>
      </c>
      <c r="L240" s="260"/>
      <c r="M240" s="241"/>
      <c r="N240" s="241"/>
      <c r="O240" s="185">
        <f>IF(D240&gt;0,(VLOOKUP(D240,Families!$A$5:$I$205,3,0)),0)</f>
        <v>0</v>
      </c>
      <c r="P240" s="186">
        <f>IF(D240&gt;0,(VLOOKUP(D240,Families!$A$5:$I$205,7,0)),0)</f>
        <v>0</v>
      </c>
      <c r="Q240" s="200">
        <f>IF(D240&gt;0,(VLOOKUP(D240,Families!$A$5:$I$205,8,0)),0)</f>
        <v>0</v>
      </c>
      <c r="R240" s="201">
        <f>IF(D240&gt;0,(VLOOKUP(D240,Families!$A$5:$I$205,9,0)),0)</f>
        <v>0</v>
      </c>
    </row>
    <row r="241" spans="1:18" s="202" customFormat="1" ht="15" customHeight="1" x14ac:dyDescent="0.35">
      <c r="A241" s="178"/>
      <c r="B241" s="263"/>
      <c r="C241" s="263"/>
      <c r="D241" s="187"/>
      <c r="E241" s="179">
        <f>IF(D241&gt;0,(VLOOKUP(D241,Families!$A$5:$I$205,2,0)),0)</f>
        <v>0</v>
      </c>
      <c r="F241" s="181"/>
      <c r="G241" s="188"/>
      <c r="H241" s="181"/>
      <c r="I241" s="182">
        <f>IF(G241=0,0,(H241*(VLOOKUP(G241,'Fee Schedule'!$C$2:$D$35,2,FALSE))))</f>
        <v>0</v>
      </c>
      <c r="J241" s="183" t="b">
        <f>IF(D241&gt;0,(IF(G241='Fee Schedule'!$C$2,'Fee Schedule'!$G$2,(IF(G241='Fee Schedule'!$C$3,'Fee Schedule'!$G$2,(IF(G241='Fee Schedule'!$C$4,'Fee Schedule'!$G$2,(IF(G241='Fee Schedule'!$C$5,'Fee Schedule'!$G$2,(IF(G241='Fee Schedule'!$C$6,'Fee Schedule'!$G$2,(IF(G241='Fee Schedule'!$C$10,'Fee Schedule'!$G$2,(IF(G241='Fee Schedule'!$C$22,'Fee Schedule'!$G$2,(VLOOKUP(D241,Families!$A$5:$I$205,4,0)))))))))))))))))</f>
        <v>0</v>
      </c>
      <c r="K241" s="210" t="b">
        <f>IF(D241&gt;0,(VLOOKUP(D241,Families!$A$5:$I$205,5,0)))</f>
        <v>0</v>
      </c>
      <c r="L241" s="260"/>
      <c r="M241" s="241"/>
      <c r="N241" s="241"/>
      <c r="O241" s="185">
        <f>IF(D241&gt;0,(VLOOKUP(D241,Families!$A$5:$I$205,3,0)),0)</f>
        <v>0</v>
      </c>
      <c r="P241" s="186">
        <f>IF(D241&gt;0,(VLOOKUP(D241,Families!$A$5:$I$205,7,0)),0)</f>
        <v>0</v>
      </c>
      <c r="Q241" s="200">
        <f>IF(D241&gt;0,(VLOOKUP(D241,Families!$A$5:$I$205,8,0)),0)</f>
        <v>0</v>
      </c>
      <c r="R241" s="201">
        <f>IF(D241&gt;0,(VLOOKUP(D241,Families!$A$5:$I$205,9,0)),0)</f>
        <v>0</v>
      </c>
    </row>
    <row r="242" spans="1:18" s="202" customFormat="1" ht="15" customHeight="1" x14ac:dyDescent="0.35">
      <c r="A242" s="178"/>
      <c r="B242" s="263"/>
      <c r="C242" s="263"/>
      <c r="D242" s="187"/>
      <c r="E242" s="179">
        <f>IF(D242&gt;0,(VLOOKUP(D242,Families!$A$5:$I$205,2,0)),0)</f>
        <v>0</v>
      </c>
      <c r="F242" s="181"/>
      <c r="G242" s="188"/>
      <c r="H242" s="181"/>
      <c r="I242" s="182">
        <f>IF(G242=0,0,(H242*(VLOOKUP(G242,'Fee Schedule'!$C$2:$D$35,2,FALSE))))</f>
        <v>0</v>
      </c>
      <c r="J242" s="183" t="b">
        <f>IF(D242&gt;0,(IF(G242='Fee Schedule'!$C$2,'Fee Schedule'!$G$2,(IF(G242='Fee Schedule'!$C$3,'Fee Schedule'!$G$2,(IF(G242='Fee Schedule'!$C$4,'Fee Schedule'!$G$2,(IF(G242='Fee Schedule'!$C$5,'Fee Schedule'!$G$2,(IF(G242='Fee Schedule'!$C$6,'Fee Schedule'!$G$2,(IF(G242='Fee Schedule'!$C$10,'Fee Schedule'!$G$2,(IF(G242='Fee Schedule'!$C$22,'Fee Schedule'!$G$2,(VLOOKUP(D242,Families!$A$5:$I$205,4,0)))))))))))))))))</f>
        <v>0</v>
      </c>
      <c r="K242" s="210" t="b">
        <f>IF(D242&gt;0,(VLOOKUP(D242,Families!$A$5:$I$205,5,0)))</f>
        <v>0</v>
      </c>
      <c r="L242" s="260"/>
      <c r="M242" s="241"/>
      <c r="N242" s="241"/>
      <c r="O242" s="185">
        <f>IF(D242&gt;0,(VLOOKUP(D242,Families!$A$5:$I$205,3,0)),0)</f>
        <v>0</v>
      </c>
      <c r="P242" s="186">
        <f>IF(D242&gt;0,(VLOOKUP(D242,Families!$A$5:$I$205,7,0)),0)</f>
        <v>0</v>
      </c>
      <c r="Q242" s="200">
        <f>IF(D242&gt;0,(VLOOKUP(D242,Families!$A$5:$I$205,8,0)),0)</f>
        <v>0</v>
      </c>
      <c r="R242" s="201">
        <f>IF(D242&gt;0,(VLOOKUP(D242,Families!$A$5:$I$205,9,0)),0)</f>
        <v>0</v>
      </c>
    </row>
    <row r="243" spans="1:18" s="202" customFormat="1" ht="15" customHeight="1" x14ac:dyDescent="0.35">
      <c r="A243" s="178"/>
      <c r="B243" s="263"/>
      <c r="C243" s="263"/>
      <c r="D243" s="187"/>
      <c r="E243" s="179">
        <f>IF(D243&gt;0,(VLOOKUP(D243,Families!$A$5:$I$205,2,0)),0)</f>
        <v>0</v>
      </c>
      <c r="F243" s="181"/>
      <c r="G243" s="188"/>
      <c r="H243" s="181"/>
      <c r="I243" s="182">
        <f>IF(G243=0,0,(H243*(VLOOKUP(G243,'Fee Schedule'!$C$2:$D$35,2,FALSE))))</f>
        <v>0</v>
      </c>
      <c r="J243" s="183" t="b">
        <f>IF(D243&gt;0,(IF(G243='Fee Schedule'!$C$2,'Fee Schedule'!$G$2,(IF(G243='Fee Schedule'!$C$3,'Fee Schedule'!$G$2,(IF(G243='Fee Schedule'!$C$4,'Fee Schedule'!$G$2,(IF(G243='Fee Schedule'!$C$5,'Fee Schedule'!$G$2,(IF(G243='Fee Schedule'!$C$6,'Fee Schedule'!$G$2,(IF(G243='Fee Schedule'!$C$10,'Fee Schedule'!$G$2,(IF(G243='Fee Schedule'!$C$22,'Fee Schedule'!$G$2,(VLOOKUP(D243,Families!$A$5:$I$205,4,0)))))))))))))))))</f>
        <v>0</v>
      </c>
      <c r="K243" s="210" t="b">
        <f>IF(D243&gt;0,(VLOOKUP(D243,Families!$A$5:$I$205,5,0)))</f>
        <v>0</v>
      </c>
      <c r="L243" s="260"/>
      <c r="M243" s="241"/>
      <c r="N243" s="241"/>
      <c r="O243" s="185">
        <f>IF(D243&gt;0,(VLOOKUP(D243,Families!$A$5:$I$205,3,0)),0)</f>
        <v>0</v>
      </c>
      <c r="P243" s="186">
        <f>IF(D243&gt;0,(VLOOKUP(D243,Families!$A$5:$I$205,7,0)),0)</f>
        <v>0</v>
      </c>
      <c r="Q243" s="200">
        <f>IF(D243&gt;0,(VLOOKUP(D243,Families!$A$5:$I$205,8,0)),0)</f>
        <v>0</v>
      </c>
      <c r="R243" s="201">
        <f>IF(D243&gt;0,(VLOOKUP(D243,Families!$A$5:$I$205,9,0)),0)</f>
        <v>0</v>
      </c>
    </row>
    <row r="244" spans="1:18" s="202" customFormat="1" ht="15" customHeight="1" x14ac:dyDescent="0.35">
      <c r="A244" s="178"/>
      <c r="B244" s="263"/>
      <c r="C244" s="263"/>
      <c r="D244" s="187"/>
      <c r="E244" s="179">
        <f>IF(D244&gt;0,(VLOOKUP(D244,Families!$A$5:$I$205,2,0)),0)</f>
        <v>0</v>
      </c>
      <c r="F244" s="181"/>
      <c r="G244" s="188"/>
      <c r="H244" s="181"/>
      <c r="I244" s="182">
        <f>IF(G244=0,0,(H244*(VLOOKUP(G244,'Fee Schedule'!$C$2:$D$35,2,FALSE))))</f>
        <v>0</v>
      </c>
      <c r="J244" s="183" t="b">
        <f>IF(D244&gt;0,(IF(G244='Fee Schedule'!$C$2,'Fee Schedule'!$G$2,(IF(G244='Fee Schedule'!$C$3,'Fee Schedule'!$G$2,(IF(G244='Fee Schedule'!$C$4,'Fee Schedule'!$G$2,(IF(G244='Fee Schedule'!$C$5,'Fee Schedule'!$G$2,(IF(G244='Fee Schedule'!$C$6,'Fee Schedule'!$G$2,(IF(G244='Fee Schedule'!$C$10,'Fee Schedule'!$G$2,(IF(G244='Fee Schedule'!$C$22,'Fee Schedule'!$G$2,(VLOOKUP(D244,Families!$A$5:$I$205,4,0)))))))))))))))))</f>
        <v>0</v>
      </c>
      <c r="K244" s="210" t="b">
        <f>IF(D244&gt;0,(VLOOKUP(D244,Families!$A$5:$I$205,5,0)))</f>
        <v>0</v>
      </c>
      <c r="L244" s="260"/>
      <c r="M244" s="241"/>
      <c r="N244" s="241"/>
      <c r="O244" s="185">
        <f>IF(D244&gt;0,(VLOOKUP(D244,Families!$A$5:$I$205,3,0)),0)</f>
        <v>0</v>
      </c>
      <c r="P244" s="186">
        <f>IF(D244&gt;0,(VLOOKUP(D244,Families!$A$5:$I$205,7,0)),0)</f>
        <v>0</v>
      </c>
      <c r="Q244" s="200">
        <f>IF(D244&gt;0,(VLOOKUP(D244,Families!$A$5:$I$205,8,0)),0)</f>
        <v>0</v>
      </c>
      <c r="R244" s="201">
        <f>IF(D244&gt;0,(VLOOKUP(D244,Families!$A$5:$I$205,9,0)),0)</f>
        <v>0</v>
      </c>
    </row>
    <row r="245" spans="1:18" s="202" customFormat="1" ht="15" customHeight="1" x14ac:dyDescent="0.35">
      <c r="A245" s="178"/>
      <c r="B245" s="263"/>
      <c r="C245" s="263"/>
      <c r="D245" s="187"/>
      <c r="E245" s="179">
        <f>IF(D245&gt;0,(VLOOKUP(D245,Families!$A$5:$I$205,2,0)),0)</f>
        <v>0</v>
      </c>
      <c r="F245" s="181"/>
      <c r="G245" s="188"/>
      <c r="H245" s="181"/>
      <c r="I245" s="182">
        <f>IF(G245=0,0,(H245*(VLOOKUP(G245,'Fee Schedule'!$C$2:$D$35,2,FALSE))))</f>
        <v>0</v>
      </c>
      <c r="J245" s="183" t="b">
        <f>IF(D245&gt;0,(IF(G245='Fee Schedule'!$C$2,'Fee Schedule'!$G$2,(IF(G245='Fee Schedule'!$C$3,'Fee Schedule'!$G$2,(IF(G245='Fee Schedule'!$C$4,'Fee Schedule'!$G$2,(IF(G245='Fee Schedule'!$C$5,'Fee Schedule'!$G$2,(IF(G245='Fee Schedule'!$C$6,'Fee Schedule'!$G$2,(IF(G245='Fee Schedule'!$C$10,'Fee Schedule'!$G$2,(IF(G245='Fee Schedule'!$C$22,'Fee Schedule'!$G$2,(VLOOKUP(D245,Families!$A$5:$I$205,4,0)))))))))))))))))</f>
        <v>0</v>
      </c>
      <c r="K245" s="210" t="b">
        <f>IF(D245&gt;0,(VLOOKUP(D245,Families!$A$5:$I$205,5,0)))</f>
        <v>0</v>
      </c>
      <c r="L245" s="260"/>
      <c r="M245" s="241"/>
      <c r="N245" s="241"/>
      <c r="O245" s="185">
        <f>IF(D245&gt;0,(VLOOKUP(D245,Families!$A$5:$I$205,3,0)),0)</f>
        <v>0</v>
      </c>
      <c r="P245" s="186">
        <f>IF(D245&gt;0,(VLOOKUP(D245,Families!$A$5:$I$205,7,0)),0)</f>
        <v>0</v>
      </c>
      <c r="Q245" s="200">
        <f>IF(D245&gt;0,(VLOOKUP(D245,Families!$A$5:$I$205,8,0)),0)</f>
        <v>0</v>
      </c>
      <c r="R245" s="201">
        <f>IF(D245&gt;0,(VLOOKUP(D245,Families!$A$5:$I$205,9,0)),0)</f>
        <v>0</v>
      </c>
    </row>
    <row r="246" spans="1:18" s="202" customFormat="1" ht="15" customHeight="1" x14ac:dyDescent="0.35">
      <c r="A246" s="178"/>
      <c r="B246" s="263"/>
      <c r="C246" s="263"/>
      <c r="D246" s="187"/>
      <c r="E246" s="179">
        <f>IF(D246&gt;0,(VLOOKUP(D246,Families!$A$5:$I$205,2,0)),0)</f>
        <v>0</v>
      </c>
      <c r="F246" s="181"/>
      <c r="G246" s="188"/>
      <c r="H246" s="181"/>
      <c r="I246" s="182">
        <f>IF(G246=0,0,(H246*(VLOOKUP(G246,'Fee Schedule'!$C$2:$D$35,2,FALSE))))</f>
        <v>0</v>
      </c>
      <c r="J246" s="183" t="b">
        <f>IF(D246&gt;0,(IF(G246='Fee Schedule'!$C$2,'Fee Schedule'!$G$2,(IF(G246='Fee Schedule'!$C$3,'Fee Schedule'!$G$2,(IF(G246='Fee Schedule'!$C$4,'Fee Schedule'!$G$2,(IF(G246='Fee Schedule'!$C$5,'Fee Schedule'!$G$2,(IF(G246='Fee Schedule'!$C$6,'Fee Schedule'!$G$2,(IF(G246='Fee Schedule'!$C$10,'Fee Schedule'!$G$2,(IF(G246='Fee Schedule'!$C$22,'Fee Schedule'!$G$2,(VLOOKUP(D246,Families!$A$5:$I$205,4,0)))))))))))))))))</f>
        <v>0</v>
      </c>
      <c r="K246" s="210" t="b">
        <f>IF(D246&gt;0,(VLOOKUP(D246,Families!$A$5:$I$205,5,0)))</f>
        <v>0</v>
      </c>
      <c r="L246" s="260"/>
      <c r="M246" s="241"/>
      <c r="N246" s="241"/>
      <c r="O246" s="185">
        <f>IF(D246&gt;0,(VLOOKUP(D246,Families!$A$5:$I$205,3,0)),0)</f>
        <v>0</v>
      </c>
      <c r="P246" s="186">
        <f>IF(D246&gt;0,(VLOOKUP(D246,Families!$A$5:$I$205,7,0)),0)</f>
        <v>0</v>
      </c>
      <c r="Q246" s="200">
        <f>IF(D246&gt;0,(VLOOKUP(D246,Families!$A$5:$I$205,8,0)),0)</f>
        <v>0</v>
      </c>
      <c r="R246" s="201">
        <f>IF(D246&gt;0,(VLOOKUP(D246,Families!$A$5:$I$205,9,0)),0)</f>
        <v>0</v>
      </c>
    </row>
    <row r="247" spans="1:18" s="202" customFormat="1" ht="15" customHeight="1" x14ac:dyDescent="0.35">
      <c r="A247" s="178"/>
      <c r="B247" s="263"/>
      <c r="C247" s="263"/>
      <c r="D247" s="187"/>
      <c r="E247" s="179">
        <f>IF(D247&gt;0,(VLOOKUP(D247,Families!$A$5:$I$205,2,0)),0)</f>
        <v>0</v>
      </c>
      <c r="F247" s="181"/>
      <c r="G247" s="188"/>
      <c r="H247" s="181"/>
      <c r="I247" s="182">
        <f>IF(G247=0,0,(H247*(VLOOKUP(G247,'Fee Schedule'!$C$2:$D$35,2,FALSE))))</f>
        <v>0</v>
      </c>
      <c r="J247" s="183" t="b">
        <f>IF(D247&gt;0,(IF(G247='Fee Schedule'!$C$2,'Fee Schedule'!$G$2,(IF(G247='Fee Schedule'!$C$3,'Fee Schedule'!$G$2,(IF(G247='Fee Schedule'!$C$4,'Fee Schedule'!$G$2,(IF(G247='Fee Schedule'!$C$5,'Fee Schedule'!$G$2,(IF(G247='Fee Schedule'!$C$6,'Fee Schedule'!$G$2,(IF(G247='Fee Schedule'!$C$10,'Fee Schedule'!$G$2,(IF(G247='Fee Schedule'!$C$22,'Fee Schedule'!$G$2,(VLOOKUP(D247,Families!$A$5:$I$205,4,0)))))))))))))))))</f>
        <v>0</v>
      </c>
      <c r="K247" s="210" t="b">
        <f>IF(D247&gt;0,(VLOOKUP(D247,Families!$A$5:$I$205,5,0)))</f>
        <v>0</v>
      </c>
      <c r="L247" s="260"/>
      <c r="M247" s="241"/>
      <c r="N247" s="241"/>
      <c r="O247" s="185">
        <f>IF(D247&gt;0,(VLOOKUP(D247,Families!$A$5:$I$205,3,0)),0)</f>
        <v>0</v>
      </c>
      <c r="P247" s="186">
        <f>IF(D247&gt;0,(VLOOKUP(D247,Families!$A$5:$I$205,7,0)),0)</f>
        <v>0</v>
      </c>
      <c r="Q247" s="200">
        <f>IF(D247&gt;0,(VLOOKUP(D247,Families!$A$5:$I$205,8,0)),0)</f>
        <v>0</v>
      </c>
      <c r="R247" s="201">
        <f>IF(D247&gt;0,(VLOOKUP(D247,Families!$A$5:$I$205,9,0)),0)</f>
        <v>0</v>
      </c>
    </row>
    <row r="248" spans="1:18" s="202" customFormat="1" ht="15" customHeight="1" x14ac:dyDescent="0.35">
      <c r="A248" s="178"/>
      <c r="B248" s="263"/>
      <c r="C248" s="263"/>
      <c r="D248" s="187"/>
      <c r="E248" s="179">
        <f>IF(D248&gt;0,(VLOOKUP(D248,Families!$A$5:$I$205,2,0)),0)</f>
        <v>0</v>
      </c>
      <c r="F248" s="181"/>
      <c r="G248" s="188"/>
      <c r="H248" s="181"/>
      <c r="I248" s="182">
        <f>IF(G248=0,0,(H248*(VLOOKUP(G248,'Fee Schedule'!$C$2:$D$35,2,FALSE))))</f>
        <v>0</v>
      </c>
      <c r="J248" s="183" t="b">
        <f>IF(D248&gt;0,(IF(G248='Fee Schedule'!$C$2,'Fee Schedule'!$G$2,(IF(G248='Fee Schedule'!$C$3,'Fee Schedule'!$G$2,(IF(G248='Fee Schedule'!$C$4,'Fee Schedule'!$G$2,(IF(G248='Fee Schedule'!$C$5,'Fee Schedule'!$G$2,(IF(G248='Fee Schedule'!$C$6,'Fee Schedule'!$G$2,(IF(G248='Fee Schedule'!$C$10,'Fee Schedule'!$G$2,(IF(G248='Fee Schedule'!$C$22,'Fee Schedule'!$G$2,(VLOOKUP(D248,Families!$A$5:$I$205,4,0)))))))))))))))))</f>
        <v>0</v>
      </c>
      <c r="K248" s="210" t="b">
        <f>IF(D248&gt;0,(VLOOKUP(D248,Families!$A$5:$I$205,5,0)))</f>
        <v>0</v>
      </c>
      <c r="L248" s="260"/>
      <c r="M248" s="241"/>
      <c r="N248" s="241"/>
      <c r="O248" s="185">
        <f>IF(D248&gt;0,(VLOOKUP(D248,Families!$A$5:$I$205,3,0)),0)</f>
        <v>0</v>
      </c>
      <c r="P248" s="186">
        <f>IF(D248&gt;0,(VLOOKUP(D248,Families!$A$5:$I$205,7,0)),0)</f>
        <v>0</v>
      </c>
      <c r="Q248" s="200">
        <f>IF(D248&gt;0,(VLOOKUP(D248,Families!$A$5:$I$205,8,0)),0)</f>
        <v>0</v>
      </c>
      <c r="R248" s="201">
        <f>IF(D248&gt;0,(VLOOKUP(D248,Families!$A$5:$I$205,9,0)),0)</f>
        <v>0</v>
      </c>
    </row>
    <row r="249" spans="1:18" s="202" customFormat="1" ht="15" customHeight="1" x14ac:dyDescent="0.35">
      <c r="A249" s="178"/>
      <c r="B249" s="263"/>
      <c r="C249" s="263"/>
      <c r="D249" s="187"/>
      <c r="E249" s="179">
        <f>IF(D249&gt;0,(VLOOKUP(D249,Families!$A$5:$I$205,2,0)),0)</f>
        <v>0</v>
      </c>
      <c r="F249" s="181"/>
      <c r="G249" s="188"/>
      <c r="H249" s="181"/>
      <c r="I249" s="182">
        <f>IF(G249=0,0,(H249*(VLOOKUP(G249,'Fee Schedule'!$C$2:$D$35,2,FALSE))))</f>
        <v>0</v>
      </c>
      <c r="J249" s="183" t="b">
        <f>IF(D249&gt;0,(IF(G249='Fee Schedule'!$C$2,'Fee Schedule'!$G$2,(IF(G249='Fee Schedule'!$C$3,'Fee Schedule'!$G$2,(IF(G249='Fee Schedule'!$C$4,'Fee Schedule'!$G$2,(IF(G249='Fee Schedule'!$C$5,'Fee Schedule'!$G$2,(IF(G249='Fee Schedule'!$C$6,'Fee Schedule'!$G$2,(IF(G249='Fee Schedule'!$C$10,'Fee Schedule'!$G$2,(IF(G249='Fee Schedule'!$C$22,'Fee Schedule'!$G$2,(VLOOKUP(D249,Families!$A$5:$I$205,4,0)))))))))))))))))</f>
        <v>0</v>
      </c>
      <c r="K249" s="210" t="b">
        <f>IF(D249&gt;0,(VLOOKUP(D249,Families!$A$5:$I$205,5,0)))</f>
        <v>0</v>
      </c>
      <c r="L249" s="260"/>
      <c r="M249" s="241"/>
      <c r="N249" s="241"/>
      <c r="O249" s="185">
        <f>IF(D249&gt;0,(VLOOKUP(D249,Families!$A$5:$I$205,3,0)),0)</f>
        <v>0</v>
      </c>
      <c r="P249" s="186">
        <f>IF(D249&gt;0,(VLOOKUP(D249,Families!$A$5:$I$205,7,0)),0)</f>
        <v>0</v>
      </c>
      <c r="Q249" s="200">
        <f>IF(D249&gt;0,(VLOOKUP(D249,Families!$A$5:$I$205,8,0)),0)</f>
        <v>0</v>
      </c>
      <c r="R249" s="201">
        <f>IF(D249&gt;0,(VLOOKUP(D249,Families!$A$5:$I$205,9,0)),0)</f>
        <v>0</v>
      </c>
    </row>
    <row r="250" spans="1:18" s="202" customFormat="1" ht="15" customHeight="1" x14ac:dyDescent="0.35">
      <c r="A250" s="178"/>
      <c r="B250" s="263"/>
      <c r="C250" s="263"/>
      <c r="D250" s="187"/>
      <c r="E250" s="179">
        <f>IF(D250&gt;0,(VLOOKUP(D250,Families!$A$5:$I$205,2,0)),0)</f>
        <v>0</v>
      </c>
      <c r="F250" s="181"/>
      <c r="G250" s="188"/>
      <c r="H250" s="181"/>
      <c r="I250" s="182">
        <f>IF(G250=0,0,(H250*(VLOOKUP(G250,'Fee Schedule'!$C$2:$D$35,2,FALSE))))</f>
        <v>0</v>
      </c>
      <c r="J250" s="183" t="b">
        <f>IF(D250&gt;0,(IF(G250='Fee Schedule'!$C$2,'Fee Schedule'!$G$2,(IF(G250='Fee Schedule'!$C$3,'Fee Schedule'!$G$2,(IF(G250='Fee Schedule'!$C$4,'Fee Schedule'!$G$2,(IF(G250='Fee Schedule'!$C$5,'Fee Schedule'!$G$2,(IF(G250='Fee Schedule'!$C$6,'Fee Schedule'!$G$2,(IF(G250='Fee Schedule'!$C$10,'Fee Schedule'!$G$2,(IF(G250='Fee Schedule'!$C$22,'Fee Schedule'!$G$2,(VLOOKUP(D250,Families!$A$5:$I$205,4,0)))))))))))))))))</f>
        <v>0</v>
      </c>
      <c r="K250" s="210" t="b">
        <f>IF(D250&gt;0,(VLOOKUP(D250,Families!$A$5:$I$205,5,0)))</f>
        <v>0</v>
      </c>
      <c r="L250" s="260"/>
      <c r="M250" s="241"/>
      <c r="N250" s="241"/>
      <c r="O250" s="185">
        <f>IF(D250&gt;0,(VLOOKUP(D250,Families!$A$5:$I$205,3,0)),0)</f>
        <v>0</v>
      </c>
      <c r="P250" s="186">
        <f>IF(D250&gt;0,(VLOOKUP(D250,Families!$A$5:$I$205,7,0)),0)</f>
        <v>0</v>
      </c>
      <c r="Q250" s="200">
        <f>IF(D250&gt;0,(VLOOKUP(D250,Families!$A$5:$I$205,8,0)),0)</f>
        <v>0</v>
      </c>
      <c r="R250" s="201">
        <f>IF(D250&gt;0,(VLOOKUP(D250,Families!$A$5:$I$205,9,0)),0)</f>
        <v>0</v>
      </c>
    </row>
    <row r="251" spans="1:18" s="202" customFormat="1" ht="15" customHeight="1" x14ac:dyDescent="0.35">
      <c r="A251" s="178"/>
      <c r="B251" s="263"/>
      <c r="C251" s="263"/>
      <c r="D251" s="187"/>
      <c r="E251" s="179">
        <f>IF(D251&gt;0,(VLOOKUP(D251,Families!$A$5:$I$205,2,0)),0)</f>
        <v>0</v>
      </c>
      <c r="F251" s="181"/>
      <c r="G251" s="188"/>
      <c r="H251" s="181"/>
      <c r="I251" s="182">
        <f>IF(G251=0,0,(H251*(VLOOKUP(G251,'Fee Schedule'!$C$2:$D$35,2,FALSE))))</f>
        <v>0</v>
      </c>
      <c r="J251" s="183" t="b">
        <f>IF(D251&gt;0,(IF(G251='Fee Schedule'!$C$2,'Fee Schedule'!$G$2,(IF(G251='Fee Schedule'!$C$3,'Fee Schedule'!$G$2,(IF(G251='Fee Schedule'!$C$4,'Fee Schedule'!$G$2,(IF(G251='Fee Schedule'!$C$5,'Fee Schedule'!$G$2,(IF(G251='Fee Schedule'!$C$6,'Fee Schedule'!$G$2,(IF(G251='Fee Schedule'!$C$10,'Fee Schedule'!$G$2,(IF(G251='Fee Schedule'!$C$22,'Fee Schedule'!$G$2,(VLOOKUP(D251,Families!$A$5:$I$205,4,0)))))))))))))))))</f>
        <v>0</v>
      </c>
      <c r="K251" s="210" t="b">
        <f>IF(D251&gt;0,(VLOOKUP(D251,Families!$A$5:$I$205,5,0)))</f>
        <v>0</v>
      </c>
      <c r="L251" s="260"/>
      <c r="M251" s="241"/>
      <c r="N251" s="241"/>
      <c r="O251" s="185">
        <f>IF(D251&gt;0,(VLOOKUP(D251,Families!$A$5:$I$205,3,0)),0)</f>
        <v>0</v>
      </c>
      <c r="P251" s="186">
        <f>IF(D251&gt;0,(VLOOKUP(D251,Families!$A$5:$I$205,7,0)),0)</f>
        <v>0</v>
      </c>
      <c r="Q251" s="200">
        <f>IF(D251&gt;0,(VLOOKUP(D251,Families!$A$5:$I$205,8,0)),0)</f>
        <v>0</v>
      </c>
      <c r="R251" s="201">
        <f>IF(D251&gt;0,(VLOOKUP(D251,Families!$A$5:$I$205,9,0)),0)</f>
        <v>0</v>
      </c>
    </row>
    <row r="252" spans="1:18" s="202" customFormat="1" ht="15" customHeight="1" x14ac:dyDescent="0.35">
      <c r="A252" s="178"/>
      <c r="B252" s="263"/>
      <c r="C252" s="263"/>
      <c r="D252" s="187"/>
      <c r="E252" s="179">
        <f>IF(D252&gt;0,(VLOOKUP(D252,Families!$A$5:$I$205,2,0)),0)</f>
        <v>0</v>
      </c>
      <c r="F252" s="181"/>
      <c r="G252" s="188"/>
      <c r="H252" s="181"/>
      <c r="I252" s="182">
        <f>IF(G252=0,0,(H252*(VLOOKUP(G252,'Fee Schedule'!$C$2:$D$35,2,FALSE))))</f>
        <v>0</v>
      </c>
      <c r="J252" s="183" t="b">
        <f>IF(D252&gt;0,(IF(G252='Fee Schedule'!$C$2,'Fee Schedule'!$G$2,(IF(G252='Fee Schedule'!$C$3,'Fee Schedule'!$G$2,(IF(G252='Fee Schedule'!$C$4,'Fee Schedule'!$G$2,(IF(G252='Fee Schedule'!$C$5,'Fee Schedule'!$G$2,(IF(G252='Fee Schedule'!$C$6,'Fee Schedule'!$G$2,(IF(G252='Fee Schedule'!$C$10,'Fee Schedule'!$G$2,(IF(G252='Fee Schedule'!$C$22,'Fee Schedule'!$G$2,(VLOOKUP(D252,Families!$A$5:$I$205,4,0)))))))))))))))))</f>
        <v>0</v>
      </c>
      <c r="K252" s="210" t="b">
        <f>IF(D252&gt;0,(VLOOKUP(D252,Families!$A$5:$I$205,5,0)))</f>
        <v>0</v>
      </c>
      <c r="L252" s="260"/>
      <c r="M252" s="241"/>
      <c r="N252" s="241"/>
      <c r="O252" s="185">
        <f>IF(D252&gt;0,(VLOOKUP(D252,Families!$A$5:$I$205,3,0)),0)</f>
        <v>0</v>
      </c>
      <c r="P252" s="186">
        <f>IF(D252&gt;0,(VLOOKUP(D252,Families!$A$5:$I$205,7,0)),0)</f>
        <v>0</v>
      </c>
      <c r="Q252" s="200">
        <f>IF(D252&gt;0,(VLOOKUP(D252,Families!$A$5:$I$205,8,0)),0)</f>
        <v>0</v>
      </c>
      <c r="R252" s="201">
        <f>IF(D252&gt;0,(VLOOKUP(D252,Families!$A$5:$I$205,9,0)),0)</f>
        <v>0</v>
      </c>
    </row>
    <row r="253" spans="1:18" s="202" customFormat="1" ht="15" customHeight="1" x14ac:dyDescent="0.35">
      <c r="A253" s="178"/>
      <c r="B253" s="263"/>
      <c r="C253" s="263"/>
      <c r="D253" s="187"/>
      <c r="E253" s="179">
        <f>IF(D253&gt;0,(VLOOKUP(D253,Families!$A$5:$I$205,2,0)),0)</f>
        <v>0</v>
      </c>
      <c r="F253" s="181"/>
      <c r="G253" s="188"/>
      <c r="H253" s="181"/>
      <c r="I253" s="182">
        <f>IF(G253=0,0,(H253*(VLOOKUP(G253,'Fee Schedule'!$C$2:$D$35,2,FALSE))))</f>
        <v>0</v>
      </c>
      <c r="J253" s="183" t="b">
        <f>IF(D253&gt;0,(IF(G253='Fee Schedule'!$C$2,'Fee Schedule'!$G$2,(IF(G253='Fee Schedule'!$C$3,'Fee Schedule'!$G$2,(IF(G253='Fee Schedule'!$C$4,'Fee Schedule'!$G$2,(IF(G253='Fee Schedule'!$C$5,'Fee Schedule'!$G$2,(IF(G253='Fee Schedule'!$C$6,'Fee Schedule'!$G$2,(IF(G253='Fee Schedule'!$C$10,'Fee Schedule'!$G$2,(IF(G253='Fee Schedule'!$C$22,'Fee Schedule'!$G$2,(VLOOKUP(D253,Families!$A$5:$I$205,4,0)))))))))))))))))</f>
        <v>0</v>
      </c>
      <c r="K253" s="210" t="b">
        <f>IF(D253&gt;0,(VLOOKUP(D253,Families!$A$5:$I$205,5,0)))</f>
        <v>0</v>
      </c>
      <c r="L253" s="260"/>
      <c r="M253" s="241"/>
      <c r="N253" s="241"/>
      <c r="O253" s="185">
        <f>IF(D253&gt;0,(VLOOKUP(D253,Families!$A$5:$I$205,3,0)),0)</f>
        <v>0</v>
      </c>
      <c r="P253" s="186">
        <f>IF(D253&gt;0,(VLOOKUP(D253,Families!$A$5:$I$205,7,0)),0)</f>
        <v>0</v>
      </c>
      <c r="Q253" s="200">
        <f>IF(D253&gt;0,(VLOOKUP(D253,Families!$A$5:$I$205,8,0)),0)</f>
        <v>0</v>
      </c>
      <c r="R253" s="201">
        <f>IF(D253&gt;0,(VLOOKUP(D253,Families!$A$5:$I$205,9,0)),0)</f>
        <v>0</v>
      </c>
    </row>
    <row r="254" spans="1:18" s="202" customFormat="1" ht="15" customHeight="1" x14ac:dyDescent="0.35">
      <c r="A254" s="178"/>
      <c r="B254" s="263"/>
      <c r="C254" s="263"/>
      <c r="D254" s="187"/>
      <c r="E254" s="179">
        <f>IF(D254&gt;0,(VLOOKUP(D254,Families!$A$5:$I$205,2,0)),0)</f>
        <v>0</v>
      </c>
      <c r="F254" s="181"/>
      <c r="G254" s="188"/>
      <c r="H254" s="181"/>
      <c r="I254" s="182">
        <f>IF(G254=0,0,(H254*(VLOOKUP(G254,'Fee Schedule'!$C$2:$D$35,2,FALSE))))</f>
        <v>0</v>
      </c>
      <c r="J254" s="183" t="b">
        <f>IF(D254&gt;0,(IF(G254='Fee Schedule'!$C$2,'Fee Schedule'!$G$2,(IF(G254='Fee Schedule'!$C$3,'Fee Schedule'!$G$2,(IF(G254='Fee Schedule'!$C$4,'Fee Schedule'!$G$2,(IF(G254='Fee Schedule'!$C$5,'Fee Schedule'!$G$2,(IF(G254='Fee Schedule'!$C$6,'Fee Schedule'!$G$2,(IF(G254='Fee Schedule'!$C$10,'Fee Schedule'!$G$2,(IF(G254='Fee Schedule'!$C$22,'Fee Schedule'!$G$2,(VLOOKUP(D254,Families!$A$5:$I$205,4,0)))))))))))))))))</f>
        <v>0</v>
      </c>
      <c r="K254" s="210" t="b">
        <f>IF(D254&gt;0,(VLOOKUP(D254,Families!$A$5:$I$205,5,0)))</f>
        <v>0</v>
      </c>
      <c r="L254" s="260"/>
      <c r="M254" s="241"/>
      <c r="N254" s="241"/>
      <c r="O254" s="185">
        <f>IF(D254&gt;0,(VLOOKUP(D254,Families!$A$5:$I$205,3,0)),0)</f>
        <v>0</v>
      </c>
      <c r="P254" s="186">
        <f>IF(D254&gt;0,(VLOOKUP(D254,Families!$A$5:$I$205,7,0)),0)</f>
        <v>0</v>
      </c>
      <c r="Q254" s="200">
        <f>IF(D254&gt;0,(VLOOKUP(D254,Families!$A$5:$I$205,8,0)),0)</f>
        <v>0</v>
      </c>
      <c r="R254" s="201">
        <f>IF(D254&gt;0,(VLOOKUP(D254,Families!$A$5:$I$205,9,0)),0)</f>
        <v>0</v>
      </c>
    </row>
    <row r="255" spans="1:18" s="202" customFormat="1" ht="15" customHeight="1" x14ac:dyDescent="0.35">
      <c r="A255" s="178"/>
      <c r="B255" s="263"/>
      <c r="C255" s="263"/>
      <c r="D255" s="187"/>
      <c r="E255" s="179">
        <f>IF(D255&gt;0,(VLOOKUP(D255,Families!$A$5:$I$205,2,0)),0)</f>
        <v>0</v>
      </c>
      <c r="F255" s="181"/>
      <c r="G255" s="188"/>
      <c r="H255" s="181"/>
      <c r="I255" s="182">
        <f>IF(G255=0,0,(H255*(VLOOKUP(G255,'Fee Schedule'!$C$2:$D$35,2,FALSE))))</f>
        <v>0</v>
      </c>
      <c r="J255" s="183" t="b">
        <f>IF(D255&gt;0,(IF(G255='Fee Schedule'!$C$2,'Fee Schedule'!$G$2,(IF(G255='Fee Schedule'!$C$3,'Fee Schedule'!$G$2,(IF(G255='Fee Schedule'!$C$4,'Fee Schedule'!$G$2,(IF(G255='Fee Schedule'!$C$5,'Fee Schedule'!$G$2,(IF(G255='Fee Schedule'!$C$6,'Fee Schedule'!$G$2,(IF(G255='Fee Schedule'!$C$10,'Fee Schedule'!$G$2,(IF(G255='Fee Schedule'!$C$22,'Fee Schedule'!$G$2,(VLOOKUP(D255,Families!$A$5:$I$205,4,0)))))))))))))))))</f>
        <v>0</v>
      </c>
      <c r="K255" s="210" t="b">
        <f>IF(D255&gt;0,(VLOOKUP(D255,Families!$A$5:$I$205,5,0)))</f>
        <v>0</v>
      </c>
      <c r="L255" s="260"/>
      <c r="M255" s="241"/>
      <c r="N255" s="241"/>
      <c r="O255" s="185">
        <f>IF(D255&gt;0,(VLOOKUP(D255,Families!$A$5:$I$205,3,0)),0)</f>
        <v>0</v>
      </c>
      <c r="P255" s="186">
        <f>IF(D255&gt;0,(VLOOKUP(D255,Families!$A$5:$I$205,7,0)),0)</f>
        <v>0</v>
      </c>
      <c r="Q255" s="200">
        <f>IF(D255&gt;0,(VLOOKUP(D255,Families!$A$5:$I$205,8,0)),0)</f>
        <v>0</v>
      </c>
      <c r="R255" s="201">
        <f>IF(D255&gt;0,(VLOOKUP(D255,Families!$A$5:$I$205,9,0)),0)</f>
        <v>0</v>
      </c>
    </row>
    <row r="256" spans="1:18" s="202" customFormat="1" ht="15" customHeight="1" x14ac:dyDescent="0.35">
      <c r="A256" s="178"/>
      <c r="B256" s="263"/>
      <c r="C256" s="263"/>
      <c r="D256" s="187"/>
      <c r="E256" s="179">
        <f>IF(D256&gt;0,(VLOOKUP(D256,Families!$A$5:$I$205,2,0)),0)</f>
        <v>0</v>
      </c>
      <c r="F256" s="181"/>
      <c r="G256" s="188"/>
      <c r="H256" s="181"/>
      <c r="I256" s="182">
        <f>IF(G256=0,0,(H256*(VLOOKUP(G256,'Fee Schedule'!$C$2:$D$35,2,FALSE))))</f>
        <v>0</v>
      </c>
      <c r="J256" s="183" t="b">
        <f>IF(D256&gt;0,(IF(G256='Fee Schedule'!$C$2,'Fee Schedule'!$G$2,(IF(G256='Fee Schedule'!$C$3,'Fee Schedule'!$G$2,(IF(G256='Fee Schedule'!$C$4,'Fee Schedule'!$G$2,(IF(G256='Fee Schedule'!$C$5,'Fee Schedule'!$G$2,(IF(G256='Fee Schedule'!$C$6,'Fee Schedule'!$G$2,(IF(G256='Fee Schedule'!$C$10,'Fee Schedule'!$G$2,(IF(G256='Fee Schedule'!$C$22,'Fee Schedule'!$G$2,(VLOOKUP(D256,Families!$A$5:$I$205,4,0)))))))))))))))))</f>
        <v>0</v>
      </c>
      <c r="K256" s="210" t="b">
        <f>IF(D256&gt;0,(VLOOKUP(D256,Families!$A$5:$I$205,5,0)))</f>
        <v>0</v>
      </c>
      <c r="L256" s="260"/>
      <c r="M256" s="241"/>
      <c r="N256" s="241"/>
      <c r="O256" s="185">
        <f>IF(D256&gt;0,(VLOOKUP(D256,Families!$A$5:$I$205,3,0)),0)</f>
        <v>0</v>
      </c>
      <c r="P256" s="186">
        <f>IF(D256&gt;0,(VLOOKUP(D256,Families!$A$5:$I$205,7,0)),0)</f>
        <v>0</v>
      </c>
      <c r="Q256" s="200">
        <f>IF(D256&gt;0,(VLOOKUP(D256,Families!$A$5:$I$205,8,0)),0)</f>
        <v>0</v>
      </c>
      <c r="R256" s="201">
        <f>IF(D256&gt;0,(VLOOKUP(D256,Families!$A$5:$I$205,9,0)),0)</f>
        <v>0</v>
      </c>
    </row>
    <row r="257" spans="1:18" s="202" customFormat="1" ht="15" customHeight="1" x14ac:dyDescent="0.35">
      <c r="A257" s="178"/>
      <c r="B257" s="263"/>
      <c r="C257" s="263"/>
      <c r="D257" s="187"/>
      <c r="E257" s="179">
        <f>IF(D257&gt;0,(VLOOKUP(D257,Families!$A$5:$I$205,2,0)),0)</f>
        <v>0</v>
      </c>
      <c r="F257" s="181"/>
      <c r="G257" s="188"/>
      <c r="H257" s="181"/>
      <c r="I257" s="182">
        <f>IF(G257=0,0,(H257*(VLOOKUP(G257,'Fee Schedule'!$C$2:$D$35,2,FALSE))))</f>
        <v>0</v>
      </c>
      <c r="J257" s="183" t="b">
        <f>IF(D257&gt;0,(IF(G257='Fee Schedule'!$C$2,'Fee Schedule'!$G$2,(IF(G257='Fee Schedule'!$C$3,'Fee Schedule'!$G$2,(IF(G257='Fee Schedule'!$C$4,'Fee Schedule'!$G$2,(IF(G257='Fee Schedule'!$C$5,'Fee Schedule'!$G$2,(IF(G257='Fee Schedule'!$C$6,'Fee Schedule'!$G$2,(IF(G257='Fee Schedule'!$C$10,'Fee Schedule'!$G$2,(IF(G257='Fee Schedule'!$C$22,'Fee Schedule'!$G$2,(VLOOKUP(D257,Families!$A$5:$I$205,4,0)))))))))))))))))</f>
        <v>0</v>
      </c>
      <c r="K257" s="210" t="b">
        <f>IF(D257&gt;0,(VLOOKUP(D257,Families!$A$5:$I$205,5,0)))</f>
        <v>0</v>
      </c>
      <c r="L257" s="260"/>
      <c r="M257" s="241"/>
      <c r="N257" s="241"/>
      <c r="O257" s="185">
        <f>IF(D257&gt;0,(VLOOKUP(D257,Families!$A$5:$I$205,3,0)),0)</f>
        <v>0</v>
      </c>
      <c r="P257" s="186">
        <f>IF(D257&gt;0,(VLOOKUP(D257,Families!$A$5:$I$205,7,0)),0)</f>
        <v>0</v>
      </c>
      <c r="Q257" s="200">
        <f>IF(D257&gt;0,(VLOOKUP(D257,Families!$A$5:$I$205,8,0)),0)</f>
        <v>0</v>
      </c>
      <c r="R257" s="201">
        <f>IF(D257&gt;0,(VLOOKUP(D257,Families!$A$5:$I$205,9,0)),0)</f>
        <v>0</v>
      </c>
    </row>
    <row r="258" spans="1:18" s="202" customFormat="1" ht="15" customHeight="1" x14ac:dyDescent="0.35">
      <c r="A258" s="178"/>
      <c r="B258" s="263"/>
      <c r="C258" s="263"/>
      <c r="D258" s="187"/>
      <c r="E258" s="179">
        <f>IF(D258&gt;0,(VLOOKUP(D258,Families!$A$5:$I$205,2,0)),0)</f>
        <v>0</v>
      </c>
      <c r="F258" s="181"/>
      <c r="G258" s="188"/>
      <c r="H258" s="181"/>
      <c r="I258" s="182">
        <f>IF(G258=0,0,(H258*(VLOOKUP(G258,'Fee Schedule'!$C$2:$D$35,2,FALSE))))</f>
        <v>0</v>
      </c>
      <c r="J258" s="183" t="b">
        <f>IF(D258&gt;0,(IF(G258='Fee Schedule'!$C$2,'Fee Schedule'!$G$2,(IF(G258='Fee Schedule'!$C$3,'Fee Schedule'!$G$2,(IF(G258='Fee Schedule'!$C$4,'Fee Schedule'!$G$2,(IF(G258='Fee Schedule'!$C$5,'Fee Schedule'!$G$2,(IF(G258='Fee Schedule'!$C$6,'Fee Schedule'!$G$2,(IF(G258='Fee Schedule'!$C$10,'Fee Schedule'!$G$2,(IF(G258='Fee Schedule'!$C$22,'Fee Schedule'!$G$2,(VLOOKUP(D258,Families!$A$5:$I$205,4,0)))))))))))))))))</f>
        <v>0</v>
      </c>
      <c r="K258" s="210" t="b">
        <f>IF(D258&gt;0,(VLOOKUP(D258,Families!$A$5:$I$205,5,0)))</f>
        <v>0</v>
      </c>
      <c r="L258" s="260"/>
      <c r="M258" s="241"/>
      <c r="N258" s="241"/>
      <c r="O258" s="185">
        <f>IF(D258&gt;0,(VLOOKUP(D258,Families!$A$5:$I$205,3,0)),0)</f>
        <v>0</v>
      </c>
      <c r="P258" s="186">
        <f>IF(D258&gt;0,(VLOOKUP(D258,Families!$A$5:$I$205,7,0)),0)</f>
        <v>0</v>
      </c>
      <c r="Q258" s="200">
        <f>IF(D258&gt;0,(VLOOKUP(D258,Families!$A$5:$I$205,8,0)),0)</f>
        <v>0</v>
      </c>
      <c r="R258" s="201">
        <f>IF(D258&gt;0,(VLOOKUP(D258,Families!$A$5:$I$205,9,0)),0)</f>
        <v>0</v>
      </c>
    </row>
    <row r="259" spans="1:18" s="202" customFormat="1" ht="15" customHeight="1" x14ac:dyDescent="0.35">
      <c r="A259" s="178"/>
      <c r="B259" s="263"/>
      <c r="C259" s="263"/>
      <c r="D259" s="187"/>
      <c r="E259" s="179">
        <f>IF(D259&gt;0,(VLOOKUP(D259,Families!$A$5:$I$205,2,0)),0)</f>
        <v>0</v>
      </c>
      <c r="F259" s="181"/>
      <c r="G259" s="188"/>
      <c r="H259" s="181"/>
      <c r="I259" s="182">
        <f>IF(G259=0,0,(H259*(VLOOKUP(G259,'Fee Schedule'!$C$2:$D$35,2,FALSE))))</f>
        <v>0</v>
      </c>
      <c r="J259" s="183" t="b">
        <f>IF(D259&gt;0,(IF(G259='Fee Schedule'!$C$2,'Fee Schedule'!$G$2,(IF(G259='Fee Schedule'!$C$3,'Fee Schedule'!$G$2,(IF(G259='Fee Schedule'!$C$4,'Fee Schedule'!$G$2,(IF(G259='Fee Schedule'!$C$5,'Fee Schedule'!$G$2,(IF(G259='Fee Schedule'!$C$6,'Fee Schedule'!$G$2,(IF(G259='Fee Schedule'!$C$10,'Fee Schedule'!$G$2,(IF(G259='Fee Schedule'!$C$22,'Fee Schedule'!$G$2,(VLOOKUP(D259,Families!$A$5:$I$205,4,0)))))))))))))))))</f>
        <v>0</v>
      </c>
      <c r="K259" s="210" t="b">
        <f>IF(D259&gt;0,(VLOOKUP(D259,Families!$A$5:$I$205,5,0)))</f>
        <v>0</v>
      </c>
      <c r="L259" s="260"/>
      <c r="M259" s="241"/>
      <c r="N259" s="241"/>
      <c r="O259" s="185">
        <f>IF(D259&gt;0,(VLOOKUP(D259,Families!$A$5:$I$205,3,0)),0)</f>
        <v>0</v>
      </c>
      <c r="P259" s="186">
        <f>IF(D259&gt;0,(VLOOKUP(D259,Families!$A$5:$I$205,7,0)),0)</f>
        <v>0</v>
      </c>
      <c r="Q259" s="200">
        <f>IF(D259&gt;0,(VLOOKUP(D259,Families!$A$5:$I$205,8,0)),0)</f>
        <v>0</v>
      </c>
      <c r="R259" s="201">
        <f>IF(D259&gt;0,(VLOOKUP(D259,Families!$A$5:$I$205,9,0)),0)</f>
        <v>0</v>
      </c>
    </row>
    <row r="260" spans="1:18" s="202" customFormat="1" ht="15" customHeight="1" x14ac:dyDescent="0.35">
      <c r="A260" s="178"/>
      <c r="B260" s="263"/>
      <c r="C260" s="263"/>
      <c r="D260" s="187"/>
      <c r="E260" s="179">
        <f>IF(D260&gt;0,(VLOOKUP(D260,Families!$A$5:$I$205,2,0)),0)</f>
        <v>0</v>
      </c>
      <c r="F260" s="181"/>
      <c r="G260" s="188"/>
      <c r="H260" s="181"/>
      <c r="I260" s="182">
        <f>IF(G260=0,0,(H260*(VLOOKUP(G260,'Fee Schedule'!$C$2:$D$35,2,FALSE))))</f>
        <v>0</v>
      </c>
      <c r="J260" s="183" t="b">
        <f>IF(D260&gt;0,(IF(G260='Fee Schedule'!$C$2,'Fee Schedule'!$G$2,(IF(G260='Fee Schedule'!$C$3,'Fee Schedule'!$G$2,(IF(G260='Fee Schedule'!$C$4,'Fee Schedule'!$G$2,(IF(G260='Fee Schedule'!$C$5,'Fee Schedule'!$G$2,(IF(G260='Fee Schedule'!$C$6,'Fee Schedule'!$G$2,(IF(G260='Fee Schedule'!$C$10,'Fee Schedule'!$G$2,(IF(G260='Fee Schedule'!$C$22,'Fee Schedule'!$G$2,(VLOOKUP(D260,Families!$A$5:$I$205,4,0)))))))))))))))))</f>
        <v>0</v>
      </c>
      <c r="K260" s="210" t="b">
        <f>IF(D260&gt;0,(VLOOKUP(D260,Families!$A$5:$I$205,5,0)))</f>
        <v>0</v>
      </c>
      <c r="L260" s="260"/>
      <c r="M260" s="241"/>
      <c r="N260" s="241"/>
      <c r="O260" s="185">
        <f>IF(D260&gt;0,(VLOOKUP(D260,Families!$A$5:$I$205,3,0)),0)</f>
        <v>0</v>
      </c>
      <c r="P260" s="186">
        <f>IF(D260&gt;0,(VLOOKUP(D260,Families!$A$5:$I$205,7,0)),0)</f>
        <v>0</v>
      </c>
      <c r="Q260" s="200">
        <f>IF(D260&gt;0,(VLOOKUP(D260,Families!$A$5:$I$205,8,0)),0)</f>
        <v>0</v>
      </c>
      <c r="R260" s="201">
        <f>IF(D260&gt;0,(VLOOKUP(D260,Families!$A$5:$I$205,9,0)),0)</f>
        <v>0</v>
      </c>
    </row>
    <row r="261" spans="1:18" s="202" customFormat="1" ht="15" customHeight="1" x14ac:dyDescent="0.35">
      <c r="A261" s="178"/>
      <c r="B261" s="263"/>
      <c r="C261" s="263"/>
      <c r="D261" s="187"/>
      <c r="E261" s="179">
        <f>IF(D261&gt;0,(VLOOKUP(D261,Families!$A$5:$I$205,2,0)),0)</f>
        <v>0</v>
      </c>
      <c r="F261" s="181"/>
      <c r="G261" s="188"/>
      <c r="H261" s="181"/>
      <c r="I261" s="182">
        <f>IF(G261=0,0,(H261*(VLOOKUP(G261,'Fee Schedule'!$C$2:$D$35,2,FALSE))))</f>
        <v>0</v>
      </c>
      <c r="J261" s="183" t="b">
        <f>IF(D261&gt;0,(IF(G261='Fee Schedule'!$C$2,'Fee Schedule'!$G$2,(IF(G261='Fee Schedule'!$C$3,'Fee Schedule'!$G$2,(IF(G261='Fee Schedule'!$C$4,'Fee Schedule'!$G$2,(IF(G261='Fee Schedule'!$C$5,'Fee Schedule'!$G$2,(IF(G261='Fee Schedule'!$C$6,'Fee Schedule'!$G$2,(IF(G261='Fee Schedule'!$C$10,'Fee Schedule'!$G$2,(IF(G261='Fee Schedule'!$C$22,'Fee Schedule'!$G$2,(VLOOKUP(D261,Families!$A$5:$I$205,4,0)))))))))))))))))</f>
        <v>0</v>
      </c>
      <c r="K261" s="210" t="b">
        <f>IF(D261&gt;0,(VLOOKUP(D261,Families!$A$5:$I$205,5,0)))</f>
        <v>0</v>
      </c>
      <c r="L261" s="260"/>
      <c r="M261" s="241"/>
      <c r="N261" s="241"/>
      <c r="O261" s="185">
        <f>IF(D261&gt;0,(VLOOKUP(D261,Families!$A$5:$I$205,3,0)),0)</f>
        <v>0</v>
      </c>
      <c r="P261" s="186">
        <f>IF(D261&gt;0,(VLOOKUP(D261,Families!$A$5:$I$205,7,0)),0)</f>
        <v>0</v>
      </c>
      <c r="Q261" s="200">
        <f>IF(D261&gt;0,(VLOOKUP(D261,Families!$A$5:$I$205,8,0)),0)</f>
        <v>0</v>
      </c>
      <c r="R261" s="201">
        <f>IF(D261&gt;0,(VLOOKUP(D261,Families!$A$5:$I$205,9,0)),0)</f>
        <v>0</v>
      </c>
    </row>
    <row r="262" spans="1:18" s="202" customFormat="1" ht="15" customHeight="1" x14ac:dyDescent="0.35">
      <c r="A262" s="178"/>
      <c r="B262" s="263"/>
      <c r="C262" s="263"/>
      <c r="D262" s="187"/>
      <c r="E262" s="179">
        <f>IF(D262&gt;0,(VLOOKUP(D262,Families!$A$5:$I$205,2,0)),0)</f>
        <v>0</v>
      </c>
      <c r="F262" s="181"/>
      <c r="G262" s="188"/>
      <c r="H262" s="181"/>
      <c r="I262" s="182">
        <f>IF(G262=0,0,(H262*(VLOOKUP(G262,'Fee Schedule'!$C$2:$D$35,2,FALSE))))</f>
        <v>0</v>
      </c>
      <c r="J262" s="183" t="b">
        <f>IF(D262&gt;0,(IF(G262='Fee Schedule'!$C$2,'Fee Schedule'!$G$2,(IF(G262='Fee Schedule'!$C$3,'Fee Schedule'!$G$2,(IF(G262='Fee Schedule'!$C$4,'Fee Schedule'!$G$2,(IF(G262='Fee Schedule'!$C$5,'Fee Schedule'!$G$2,(IF(G262='Fee Schedule'!$C$6,'Fee Schedule'!$G$2,(IF(G262='Fee Schedule'!$C$10,'Fee Schedule'!$G$2,(IF(G262='Fee Schedule'!$C$22,'Fee Schedule'!$G$2,(VLOOKUP(D262,Families!$A$5:$I$205,4,0)))))))))))))))))</f>
        <v>0</v>
      </c>
      <c r="K262" s="210" t="b">
        <f>IF(D262&gt;0,(VLOOKUP(D262,Families!$A$5:$I$205,5,0)))</f>
        <v>0</v>
      </c>
      <c r="L262" s="260"/>
      <c r="M262" s="241"/>
      <c r="N262" s="241"/>
      <c r="O262" s="185">
        <f>IF(D262&gt;0,(VLOOKUP(D262,Families!$A$5:$I$205,3,0)),0)</f>
        <v>0</v>
      </c>
      <c r="P262" s="186">
        <f>IF(D262&gt;0,(VLOOKUP(D262,Families!$A$5:$I$205,7,0)),0)</f>
        <v>0</v>
      </c>
      <c r="Q262" s="200">
        <f>IF(D262&gt;0,(VLOOKUP(D262,Families!$A$5:$I$205,8,0)),0)</f>
        <v>0</v>
      </c>
      <c r="R262" s="201">
        <f>IF(D262&gt;0,(VLOOKUP(D262,Families!$A$5:$I$205,9,0)),0)</f>
        <v>0</v>
      </c>
    </row>
    <row r="263" spans="1:18" s="202" customFormat="1" ht="15" customHeight="1" x14ac:dyDescent="0.35">
      <c r="A263" s="178"/>
      <c r="B263" s="263"/>
      <c r="C263" s="263"/>
      <c r="D263" s="187"/>
      <c r="E263" s="179">
        <f>IF(D263&gt;0,(VLOOKUP(D263,Families!$A$5:$I$205,2,0)),0)</f>
        <v>0</v>
      </c>
      <c r="F263" s="181"/>
      <c r="G263" s="188"/>
      <c r="H263" s="181"/>
      <c r="I263" s="182">
        <f>IF(G263=0,0,(H263*(VLOOKUP(G263,'Fee Schedule'!$C$2:$D$35,2,FALSE))))</f>
        <v>0</v>
      </c>
      <c r="J263" s="183" t="b">
        <f>IF(D263&gt;0,(IF(G263='Fee Schedule'!$C$2,'Fee Schedule'!$G$2,(IF(G263='Fee Schedule'!$C$3,'Fee Schedule'!$G$2,(IF(G263='Fee Schedule'!$C$4,'Fee Schedule'!$G$2,(IF(G263='Fee Schedule'!$C$5,'Fee Schedule'!$G$2,(IF(G263='Fee Schedule'!$C$6,'Fee Schedule'!$G$2,(IF(G263='Fee Schedule'!$C$10,'Fee Schedule'!$G$2,(IF(G263='Fee Schedule'!$C$22,'Fee Schedule'!$G$2,(VLOOKUP(D263,Families!$A$5:$I$205,4,0)))))))))))))))))</f>
        <v>0</v>
      </c>
      <c r="K263" s="210" t="b">
        <f>IF(D263&gt;0,(VLOOKUP(D263,Families!$A$5:$I$205,5,0)))</f>
        <v>0</v>
      </c>
      <c r="L263" s="260"/>
      <c r="M263" s="241"/>
      <c r="N263" s="241"/>
      <c r="O263" s="185">
        <f>IF(D263&gt;0,(VLOOKUP(D263,Families!$A$5:$I$205,3,0)),0)</f>
        <v>0</v>
      </c>
      <c r="P263" s="186">
        <f>IF(D263&gt;0,(VLOOKUP(D263,Families!$A$5:$I$205,7,0)),0)</f>
        <v>0</v>
      </c>
      <c r="Q263" s="200">
        <f>IF(D263&gt;0,(VLOOKUP(D263,Families!$A$5:$I$205,8,0)),0)</f>
        <v>0</v>
      </c>
      <c r="R263" s="201">
        <f>IF(D263&gt;0,(VLOOKUP(D263,Families!$A$5:$I$205,9,0)),0)</f>
        <v>0</v>
      </c>
    </row>
    <row r="264" spans="1:18" s="202" customFormat="1" ht="15" customHeight="1" x14ac:dyDescent="0.35">
      <c r="A264" s="178"/>
      <c r="B264" s="263"/>
      <c r="C264" s="263"/>
      <c r="D264" s="187"/>
      <c r="E264" s="179">
        <f>IF(D264&gt;0,(VLOOKUP(D264,Families!$A$5:$I$205,2,0)),0)</f>
        <v>0</v>
      </c>
      <c r="F264" s="181"/>
      <c r="G264" s="188"/>
      <c r="H264" s="181"/>
      <c r="I264" s="182">
        <f>IF(G264=0,0,(H264*(VLOOKUP(G264,'Fee Schedule'!$C$2:$D$35,2,FALSE))))</f>
        <v>0</v>
      </c>
      <c r="J264" s="183" t="b">
        <f>IF(D264&gt;0,(IF(G264='Fee Schedule'!$C$2,'Fee Schedule'!$G$2,(IF(G264='Fee Schedule'!$C$3,'Fee Schedule'!$G$2,(IF(G264='Fee Schedule'!$C$4,'Fee Schedule'!$G$2,(IF(G264='Fee Schedule'!$C$5,'Fee Schedule'!$G$2,(IF(G264='Fee Schedule'!$C$6,'Fee Schedule'!$G$2,(IF(G264='Fee Schedule'!$C$10,'Fee Schedule'!$G$2,(IF(G264='Fee Schedule'!$C$22,'Fee Schedule'!$G$2,(VLOOKUP(D264,Families!$A$5:$I$205,4,0)))))))))))))))))</f>
        <v>0</v>
      </c>
      <c r="K264" s="210" t="b">
        <f>IF(D264&gt;0,(VLOOKUP(D264,Families!$A$5:$I$205,5,0)))</f>
        <v>0</v>
      </c>
      <c r="L264" s="260"/>
      <c r="M264" s="241"/>
      <c r="N264" s="241"/>
      <c r="O264" s="185">
        <f>IF(D264&gt;0,(VLOOKUP(D264,Families!$A$5:$I$205,3,0)),0)</f>
        <v>0</v>
      </c>
      <c r="P264" s="186">
        <f>IF(D264&gt;0,(VLOOKUP(D264,Families!$A$5:$I$205,7,0)),0)</f>
        <v>0</v>
      </c>
      <c r="Q264" s="200">
        <f>IF(D264&gt;0,(VLOOKUP(D264,Families!$A$5:$I$205,8,0)),0)</f>
        <v>0</v>
      </c>
      <c r="R264" s="201">
        <f>IF(D264&gt;0,(VLOOKUP(D264,Families!$A$5:$I$205,9,0)),0)</f>
        <v>0</v>
      </c>
    </row>
    <row r="265" spans="1:18" s="202" customFormat="1" ht="15" customHeight="1" x14ac:dyDescent="0.35">
      <c r="A265" s="178"/>
      <c r="B265" s="263"/>
      <c r="C265" s="263"/>
      <c r="D265" s="187"/>
      <c r="E265" s="179">
        <f>IF(D265&gt;0,(VLOOKUP(D265,Families!$A$5:$I$205,2,0)),0)</f>
        <v>0</v>
      </c>
      <c r="F265" s="181"/>
      <c r="G265" s="188"/>
      <c r="H265" s="181"/>
      <c r="I265" s="182">
        <f>IF(G265=0,0,(H265*(VLOOKUP(G265,'Fee Schedule'!$C$2:$D$35,2,FALSE))))</f>
        <v>0</v>
      </c>
      <c r="J265" s="183" t="b">
        <f>IF(D265&gt;0,(IF(G265='Fee Schedule'!$C$2,'Fee Schedule'!$G$2,(IF(G265='Fee Schedule'!$C$3,'Fee Schedule'!$G$2,(IF(G265='Fee Schedule'!$C$4,'Fee Schedule'!$G$2,(IF(G265='Fee Schedule'!$C$5,'Fee Schedule'!$G$2,(IF(G265='Fee Schedule'!$C$6,'Fee Schedule'!$G$2,(IF(G265='Fee Schedule'!$C$10,'Fee Schedule'!$G$2,(IF(G265='Fee Schedule'!$C$22,'Fee Schedule'!$G$2,(VLOOKUP(D265,Families!$A$5:$I$205,4,0)))))))))))))))))</f>
        <v>0</v>
      </c>
      <c r="K265" s="210" t="b">
        <f>IF(D265&gt;0,(VLOOKUP(D265,Families!$A$5:$I$205,5,0)))</f>
        <v>0</v>
      </c>
      <c r="L265" s="260"/>
      <c r="M265" s="241"/>
      <c r="N265" s="241"/>
      <c r="O265" s="185">
        <f>IF(D265&gt;0,(VLOOKUP(D265,Families!$A$5:$I$205,3,0)),0)</f>
        <v>0</v>
      </c>
      <c r="P265" s="186">
        <f>IF(D265&gt;0,(VLOOKUP(D265,Families!$A$5:$I$205,7,0)),0)</f>
        <v>0</v>
      </c>
      <c r="Q265" s="200">
        <f>IF(D265&gt;0,(VLOOKUP(D265,Families!$A$5:$I$205,8,0)),0)</f>
        <v>0</v>
      </c>
      <c r="R265" s="201">
        <f>IF(D265&gt;0,(VLOOKUP(D265,Families!$A$5:$I$205,9,0)),0)</f>
        <v>0</v>
      </c>
    </row>
    <row r="266" spans="1:18" s="202" customFormat="1" ht="15" customHeight="1" x14ac:dyDescent="0.35">
      <c r="A266" s="178"/>
      <c r="B266" s="263"/>
      <c r="C266" s="263"/>
      <c r="D266" s="187"/>
      <c r="E266" s="179">
        <f>IF(D266&gt;0,(VLOOKUP(D266,Families!$A$5:$I$205,2,0)),0)</f>
        <v>0</v>
      </c>
      <c r="F266" s="181"/>
      <c r="G266" s="188"/>
      <c r="H266" s="181"/>
      <c r="I266" s="182">
        <f>IF(G266=0,0,(H266*(VLOOKUP(G266,'Fee Schedule'!$C$2:$D$35,2,FALSE))))</f>
        <v>0</v>
      </c>
      <c r="J266" s="183" t="b">
        <f>IF(D266&gt;0,(IF(G266='Fee Schedule'!$C$2,'Fee Schedule'!$G$2,(IF(G266='Fee Schedule'!$C$3,'Fee Schedule'!$G$2,(IF(G266='Fee Schedule'!$C$4,'Fee Schedule'!$G$2,(IF(G266='Fee Schedule'!$C$5,'Fee Schedule'!$G$2,(IF(G266='Fee Schedule'!$C$6,'Fee Schedule'!$G$2,(IF(G266='Fee Schedule'!$C$10,'Fee Schedule'!$G$2,(IF(G266='Fee Schedule'!$C$22,'Fee Schedule'!$G$2,(VLOOKUP(D266,Families!$A$5:$I$205,4,0)))))))))))))))))</f>
        <v>0</v>
      </c>
      <c r="K266" s="210" t="b">
        <f>IF(D266&gt;0,(VLOOKUP(D266,Families!$A$5:$I$205,5,0)))</f>
        <v>0</v>
      </c>
      <c r="L266" s="260"/>
      <c r="M266" s="241"/>
      <c r="N266" s="241"/>
      <c r="O266" s="185">
        <f>IF(D266&gt;0,(VLOOKUP(D266,Families!$A$5:$I$205,3,0)),0)</f>
        <v>0</v>
      </c>
      <c r="P266" s="186">
        <f>IF(D266&gt;0,(VLOOKUP(D266,Families!$A$5:$I$205,7,0)),0)</f>
        <v>0</v>
      </c>
      <c r="Q266" s="200">
        <f>IF(D266&gt;0,(VLOOKUP(D266,Families!$A$5:$I$205,8,0)),0)</f>
        <v>0</v>
      </c>
      <c r="R266" s="201">
        <f>IF(D266&gt;0,(VLOOKUP(D266,Families!$A$5:$I$205,9,0)),0)</f>
        <v>0</v>
      </c>
    </row>
    <row r="267" spans="1:18" s="202" customFormat="1" ht="15" customHeight="1" x14ac:dyDescent="0.35">
      <c r="A267" s="178"/>
      <c r="B267" s="263"/>
      <c r="C267" s="263"/>
      <c r="D267" s="187"/>
      <c r="E267" s="179">
        <f>IF(D267&gt;0,(VLOOKUP(D267,Families!$A$5:$I$205,2,0)),0)</f>
        <v>0</v>
      </c>
      <c r="F267" s="181"/>
      <c r="G267" s="188"/>
      <c r="H267" s="181"/>
      <c r="I267" s="182">
        <f>IF(G267=0,0,(H267*(VLOOKUP(G267,'Fee Schedule'!$C$2:$D$35,2,FALSE))))</f>
        <v>0</v>
      </c>
      <c r="J267" s="183" t="b">
        <f>IF(D267&gt;0,(IF(G267='Fee Schedule'!$C$2,'Fee Schedule'!$G$2,(IF(G267='Fee Schedule'!$C$3,'Fee Schedule'!$G$2,(IF(G267='Fee Schedule'!$C$4,'Fee Schedule'!$G$2,(IF(G267='Fee Schedule'!$C$5,'Fee Schedule'!$G$2,(IF(G267='Fee Schedule'!$C$6,'Fee Schedule'!$G$2,(IF(G267='Fee Schedule'!$C$10,'Fee Schedule'!$G$2,(IF(G267='Fee Schedule'!$C$22,'Fee Schedule'!$G$2,(VLOOKUP(D267,Families!$A$5:$I$205,4,0)))))))))))))))))</f>
        <v>0</v>
      </c>
      <c r="K267" s="210" t="b">
        <f>IF(D267&gt;0,(VLOOKUP(D267,Families!$A$5:$I$205,5,0)))</f>
        <v>0</v>
      </c>
      <c r="L267" s="260"/>
      <c r="M267" s="241"/>
      <c r="N267" s="241"/>
      <c r="O267" s="185">
        <f>IF(D267&gt;0,(VLOOKUP(D267,Families!$A$5:$I$205,3,0)),0)</f>
        <v>0</v>
      </c>
      <c r="P267" s="186">
        <f>IF(D267&gt;0,(VLOOKUP(D267,Families!$A$5:$I$205,7,0)),0)</f>
        <v>0</v>
      </c>
      <c r="Q267" s="200">
        <f>IF(D267&gt;0,(VLOOKUP(D267,Families!$A$5:$I$205,8,0)),0)</f>
        <v>0</v>
      </c>
      <c r="R267" s="201">
        <f>IF(D267&gt;0,(VLOOKUP(D267,Families!$A$5:$I$205,9,0)),0)</f>
        <v>0</v>
      </c>
    </row>
    <row r="268" spans="1:18" s="202" customFormat="1" ht="15" customHeight="1" x14ac:dyDescent="0.35">
      <c r="A268" s="178"/>
      <c r="B268" s="263"/>
      <c r="C268" s="263"/>
      <c r="D268" s="187"/>
      <c r="E268" s="179">
        <f>IF(D268&gt;0,(VLOOKUP(D268,Families!$A$5:$I$205,2,0)),0)</f>
        <v>0</v>
      </c>
      <c r="F268" s="181"/>
      <c r="G268" s="188"/>
      <c r="H268" s="181"/>
      <c r="I268" s="182">
        <f>IF(G268=0,0,(H268*(VLOOKUP(G268,'Fee Schedule'!$C$2:$D$35,2,FALSE))))</f>
        <v>0</v>
      </c>
      <c r="J268" s="183" t="b">
        <f>IF(D268&gt;0,(IF(G268='Fee Schedule'!$C$2,'Fee Schedule'!$G$2,(IF(G268='Fee Schedule'!$C$3,'Fee Schedule'!$G$2,(IF(G268='Fee Schedule'!$C$4,'Fee Schedule'!$G$2,(IF(G268='Fee Schedule'!$C$5,'Fee Schedule'!$G$2,(IF(G268='Fee Schedule'!$C$6,'Fee Schedule'!$G$2,(IF(G268='Fee Schedule'!$C$10,'Fee Schedule'!$G$2,(IF(G268='Fee Schedule'!$C$22,'Fee Schedule'!$G$2,(VLOOKUP(D268,Families!$A$5:$I$205,4,0)))))))))))))))))</f>
        <v>0</v>
      </c>
      <c r="K268" s="210" t="b">
        <f>IF(D268&gt;0,(VLOOKUP(D268,Families!$A$5:$I$205,5,0)))</f>
        <v>0</v>
      </c>
      <c r="L268" s="260"/>
      <c r="M268" s="241"/>
      <c r="N268" s="241"/>
      <c r="O268" s="185">
        <f>IF(D268&gt;0,(VLOOKUP(D268,Families!$A$5:$I$205,3,0)),0)</f>
        <v>0</v>
      </c>
      <c r="P268" s="186">
        <f>IF(D268&gt;0,(VLOOKUP(D268,Families!$A$5:$I$205,7,0)),0)</f>
        <v>0</v>
      </c>
      <c r="Q268" s="200">
        <f>IF(D268&gt;0,(VLOOKUP(D268,Families!$A$5:$I$205,8,0)),0)</f>
        <v>0</v>
      </c>
      <c r="R268" s="201">
        <f>IF(D268&gt;0,(VLOOKUP(D268,Families!$A$5:$I$205,9,0)),0)</f>
        <v>0</v>
      </c>
    </row>
    <row r="269" spans="1:18" s="202" customFormat="1" ht="15" customHeight="1" x14ac:dyDescent="0.35">
      <c r="A269" s="178"/>
      <c r="B269" s="263"/>
      <c r="C269" s="263"/>
      <c r="D269" s="187"/>
      <c r="E269" s="179">
        <f>IF(D269&gt;0,(VLOOKUP(D269,Families!$A$5:$I$205,2,0)),0)</f>
        <v>0</v>
      </c>
      <c r="F269" s="181"/>
      <c r="G269" s="188"/>
      <c r="H269" s="181"/>
      <c r="I269" s="182">
        <f>IF(G269=0,0,(H269*(VLOOKUP(G269,'Fee Schedule'!$C$2:$D$35,2,FALSE))))</f>
        <v>0</v>
      </c>
      <c r="J269" s="183" t="b">
        <f>IF(D269&gt;0,(IF(G269='Fee Schedule'!$C$2,'Fee Schedule'!$G$2,(IF(G269='Fee Schedule'!$C$3,'Fee Schedule'!$G$2,(IF(G269='Fee Schedule'!$C$4,'Fee Schedule'!$G$2,(IF(G269='Fee Schedule'!$C$5,'Fee Schedule'!$G$2,(IF(G269='Fee Schedule'!$C$6,'Fee Schedule'!$G$2,(IF(G269='Fee Schedule'!$C$10,'Fee Schedule'!$G$2,(IF(G269='Fee Schedule'!$C$22,'Fee Schedule'!$G$2,(VLOOKUP(D269,Families!$A$5:$I$205,4,0)))))))))))))))))</f>
        <v>0</v>
      </c>
      <c r="K269" s="210" t="b">
        <f>IF(D269&gt;0,(VLOOKUP(D269,Families!$A$5:$I$205,5,0)))</f>
        <v>0</v>
      </c>
      <c r="L269" s="260"/>
      <c r="M269" s="241"/>
      <c r="N269" s="241"/>
      <c r="O269" s="185">
        <f>IF(D269&gt;0,(VLOOKUP(D269,Families!$A$5:$I$205,3,0)),0)</f>
        <v>0</v>
      </c>
      <c r="P269" s="186">
        <f>IF(D269&gt;0,(VLOOKUP(D269,Families!$A$5:$I$205,7,0)),0)</f>
        <v>0</v>
      </c>
      <c r="Q269" s="200">
        <f>IF(D269&gt;0,(VLOOKUP(D269,Families!$A$5:$I$205,8,0)),0)</f>
        <v>0</v>
      </c>
      <c r="R269" s="201">
        <f>IF(D269&gt;0,(VLOOKUP(D269,Families!$A$5:$I$205,9,0)),0)</f>
        <v>0</v>
      </c>
    </row>
    <row r="270" spans="1:18" s="202" customFormat="1" ht="15" customHeight="1" x14ac:dyDescent="0.35">
      <c r="A270" s="178"/>
      <c r="B270" s="263"/>
      <c r="C270" s="263"/>
      <c r="D270" s="187"/>
      <c r="E270" s="179">
        <f>IF(D270&gt;0,(VLOOKUP(D270,Families!$A$5:$I$205,2,0)),0)</f>
        <v>0</v>
      </c>
      <c r="F270" s="181"/>
      <c r="G270" s="188"/>
      <c r="H270" s="181"/>
      <c r="I270" s="182">
        <f>IF(G270=0,0,(H270*(VLOOKUP(G270,'Fee Schedule'!$C$2:$D$35,2,FALSE))))</f>
        <v>0</v>
      </c>
      <c r="J270" s="183" t="b">
        <f>IF(D270&gt;0,(IF(G270='Fee Schedule'!$C$2,'Fee Schedule'!$G$2,(IF(G270='Fee Schedule'!$C$3,'Fee Schedule'!$G$2,(IF(G270='Fee Schedule'!$C$4,'Fee Schedule'!$G$2,(IF(G270='Fee Schedule'!$C$5,'Fee Schedule'!$G$2,(IF(G270='Fee Schedule'!$C$6,'Fee Schedule'!$G$2,(IF(G270='Fee Schedule'!$C$10,'Fee Schedule'!$G$2,(IF(G270='Fee Schedule'!$C$22,'Fee Schedule'!$G$2,(VLOOKUP(D270,Families!$A$5:$I$205,4,0)))))))))))))))))</f>
        <v>0</v>
      </c>
      <c r="K270" s="210" t="b">
        <f>IF(D270&gt;0,(VLOOKUP(D270,Families!$A$5:$I$205,5,0)))</f>
        <v>0</v>
      </c>
      <c r="L270" s="260"/>
      <c r="M270" s="241"/>
      <c r="N270" s="241"/>
      <c r="O270" s="185">
        <f>IF(D270&gt;0,(VLOOKUP(D270,Families!$A$5:$I$205,3,0)),0)</f>
        <v>0</v>
      </c>
      <c r="P270" s="186">
        <f>IF(D270&gt;0,(VLOOKUP(D270,Families!$A$5:$I$205,7,0)),0)</f>
        <v>0</v>
      </c>
      <c r="Q270" s="200">
        <f>IF(D270&gt;0,(VLOOKUP(D270,Families!$A$5:$I$205,8,0)),0)</f>
        <v>0</v>
      </c>
      <c r="R270" s="201">
        <f>IF(D270&gt;0,(VLOOKUP(D270,Families!$A$5:$I$205,9,0)),0)</f>
        <v>0</v>
      </c>
    </row>
    <row r="271" spans="1:18" s="202" customFormat="1" ht="15" customHeight="1" x14ac:dyDescent="0.35">
      <c r="A271" s="178"/>
      <c r="B271" s="263"/>
      <c r="C271" s="263"/>
      <c r="D271" s="187"/>
      <c r="E271" s="179">
        <f>IF(D271&gt;0,(VLOOKUP(D271,Families!$A$5:$I$205,2,0)),0)</f>
        <v>0</v>
      </c>
      <c r="F271" s="181"/>
      <c r="G271" s="188"/>
      <c r="H271" s="181"/>
      <c r="I271" s="182">
        <f>IF(G271=0,0,(H271*(VLOOKUP(G271,'Fee Schedule'!$C$2:$D$35,2,FALSE))))</f>
        <v>0</v>
      </c>
      <c r="J271" s="183" t="b">
        <f>IF(D271&gt;0,(IF(G271='Fee Schedule'!$C$2,'Fee Schedule'!$G$2,(IF(G271='Fee Schedule'!$C$3,'Fee Schedule'!$G$2,(IF(G271='Fee Schedule'!$C$4,'Fee Schedule'!$G$2,(IF(G271='Fee Schedule'!$C$5,'Fee Schedule'!$G$2,(IF(G271='Fee Schedule'!$C$6,'Fee Schedule'!$G$2,(IF(G271='Fee Schedule'!$C$10,'Fee Schedule'!$G$2,(IF(G271='Fee Schedule'!$C$22,'Fee Schedule'!$G$2,(VLOOKUP(D271,Families!$A$5:$I$205,4,0)))))))))))))))))</f>
        <v>0</v>
      </c>
      <c r="K271" s="210" t="b">
        <f>IF(D271&gt;0,(VLOOKUP(D271,Families!$A$5:$I$205,5,0)))</f>
        <v>0</v>
      </c>
      <c r="L271" s="260"/>
      <c r="M271" s="241"/>
      <c r="N271" s="241"/>
      <c r="O271" s="185">
        <f>IF(D271&gt;0,(VLOOKUP(D271,Families!$A$5:$I$205,3,0)),0)</f>
        <v>0</v>
      </c>
      <c r="P271" s="186">
        <f>IF(D271&gt;0,(VLOOKUP(D271,Families!$A$5:$I$205,7,0)),0)</f>
        <v>0</v>
      </c>
      <c r="Q271" s="200">
        <f>IF(D271&gt;0,(VLOOKUP(D271,Families!$A$5:$I$205,8,0)),0)</f>
        <v>0</v>
      </c>
      <c r="R271" s="201">
        <f>IF(D271&gt;0,(VLOOKUP(D271,Families!$A$5:$I$205,9,0)),0)</f>
        <v>0</v>
      </c>
    </row>
    <row r="272" spans="1:18" s="202" customFormat="1" ht="15" customHeight="1" x14ac:dyDescent="0.35">
      <c r="A272" s="178"/>
      <c r="B272" s="263"/>
      <c r="C272" s="263"/>
      <c r="D272" s="187"/>
      <c r="E272" s="179">
        <f>IF(D272&gt;0,(VLOOKUP(D272,Families!$A$5:$I$205,2,0)),0)</f>
        <v>0</v>
      </c>
      <c r="F272" s="181"/>
      <c r="G272" s="188"/>
      <c r="H272" s="181"/>
      <c r="I272" s="182">
        <f>IF(G272=0,0,(H272*(VLOOKUP(G272,'Fee Schedule'!$C$2:$D$35,2,FALSE))))</f>
        <v>0</v>
      </c>
      <c r="J272" s="183" t="b">
        <f>IF(D272&gt;0,(IF(G272='Fee Schedule'!$C$2,'Fee Schedule'!$G$2,(IF(G272='Fee Schedule'!$C$3,'Fee Schedule'!$G$2,(IF(G272='Fee Schedule'!$C$4,'Fee Schedule'!$G$2,(IF(G272='Fee Schedule'!$C$5,'Fee Schedule'!$G$2,(IF(G272='Fee Schedule'!$C$6,'Fee Schedule'!$G$2,(IF(G272='Fee Schedule'!$C$10,'Fee Schedule'!$G$2,(IF(G272='Fee Schedule'!$C$22,'Fee Schedule'!$G$2,(VLOOKUP(D272,Families!$A$5:$I$205,4,0)))))))))))))))))</f>
        <v>0</v>
      </c>
      <c r="K272" s="210" t="b">
        <f>IF(D272&gt;0,(VLOOKUP(D272,Families!$A$5:$I$205,5,0)))</f>
        <v>0</v>
      </c>
      <c r="L272" s="260"/>
      <c r="M272" s="241"/>
      <c r="N272" s="241"/>
      <c r="O272" s="185">
        <f>IF(D272&gt;0,(VLOOKUP(D272,Families!$A$5:$I$205,3,0)),0)</f>
        <v>0</v>
      </c>
      <c r="P272" s="186">
        <f>IF(D272&gt;0,(VLOOKUP(D272,Families!$A$5:$I$205,7,0)),0)</f>
        <v>0</v>
      </c>
      <c r="Q272" s="200">
        <f>IF(D272&gt;0,(VLOOKUP(D272,Families!$A$5:$I$205,8,0)),0)</f>
        <v>0</v>
      </c>
      <c r="R272" s="201">
        <f>IF(D272&gt;0,(VLOOKUP(D272,Families!$A$5:$I$205,9,0)),0)</f>
        <v>0</v>
      </c>
    </row>
    <row r="273" spans="1:18" s="202" customFormat="1" ht="15" customHeight="1" x14ac:dyDescent="0.35">
      <c r="A273" s="178"/>
      <c r="B273" s="263"/>
      <c r="C273" s="263"/>
      <c r="D273" s="187"/>
      <c r="E273" s="179">
        <f>IF(D273&gt;0,(VLOOKUP(D273,Families!$A$5:$I$205,2,0)),0)</f>
        <v>0</v>
      </c>
      <c r="F273" s="181"/>
      <c r="G273" s="188"/>
      <c r="H273" s="181"/>
      <c r="I273" s="182">
        <f>IF(G273=0,0,(H273*(VLOOKUP(G273,'Fee Schedule'!$C$2:$D$35,2,FALSE))))</f>
        <v>0</v>
      </c>
      <c r="J273" s="183" t="b">
        <f>IF(D273&gt;0,(IF(G273='Fee Schedule'!$C$2,'Fee Schedule'!$G$2,(IF(G273='Fee Schedule'!$C$3,'Fee Schedule'!$G$2,(IF(G273='Fee Schedule'!$C$4,'Fee Schedule'!$G$2,(IF(G273='Fee Schedule'!$C$5,'Fee Schedule'!$G$2,(IF(G273='Fee Schedule'!$C$6,'Fee Schedule'!$G$2,(IF(G273='Fee Schedule'!$C$10,'Fee Schedule'!$G$2,(IF(G273='Fee Schedule'!$C$22,'Fee Schedule'!$G$2,(VLOOKUP(D273,Families!$A$5:$I$205,4,0)))))))))))))))))</f>
        <v>0</v>
      </c>
      <c r="K273" s="210" t="b">
        <f>IF(D273&gt;0,(VLOOKUP(D273,Families!$A$5:$I$205,5,0)))</f>
        <v>0</v>
      </c>
      <c r="L273" s="260"/>
      <c r="M273" s="241"/>
      <c r="N273" s="241"/>
      <c r="O273" s="185">
        <f>IF(D273&gt;0,(VLOOKUP(D273,Families!$A$5:$I$205,3,0)),0)</f>
        <v>0</v>
      </c>
      <c r="P273" s="186">
        <f>IF(D273&gt;0,(VLOOKUP(D273,Families!$A$5:$I$205,7,0)),0)</f>
        <v>0</v>
      </c>
      <c r="Q273" s="200">
        <f>IF(D273&gt;0,(VLOOKUP(D273,Families!$A$5:$I$205,8,0)),0)</f>
        <v>0</v>
      </c>
      <c r="R273" s="201">
        <f>IF(D273&gt;0,(VLOOKUP(D273,Families!$A$5:$I$205,9,0)),0)</f>
        <v>0</v>
      </c>
    </row>
    <row r="274" spans="1:18" s="202" customFormat="1" ht="15" customHeight="1" x14ac:dyDescent="0.35">
      <c r="A274" s="178"/>
      <c r="B274" s="263"/>
      <c r="C274" s="263"/>
      <c r="D274" s="187"/>
      <c r="E274" s="179">
        <f>IF(D274&gt;0,(VLOOKUP(D274,Families!$A$5:$I$205,2,0)),0)</f>
        <v>0</v>
      </c>
      <c r="F274" s="181"/>
      <c r="G274" s="188"/>
      <c r="H274" s="181"/>
      <c r="I274" s="182">
        <f>IF(G274=0,0,(H274*(VLOOKUP(G274,'Fee Schedule'!$C$2:$D$35,2,FALSE))))</f>
        <v>0</v>
      </c>
      <c r="J274" s="183" t="b">
        <f>IF(D274&gt;0,(IF(G274='Fee Schedule'!$C$2,'Fee Schedule'!$G$2,(IF(G274='Fee Schedule'!$C$3,'Fee Schedule'!$G$2,(IF(G274='Fee Schedule'!$C$4,'Fee Schedule'!$G$2,(IF(G274='Fee Schedule'!$C$5,'Fee Schedule'!$G$2,(IF(G274='Fee Schedule'!$C$6,'Fee Schedule'!$G$2,(IF(G274='Fee Schedule'!$C$10,'Fee Schedule'!$G$2,(IF(G274='Fee Schedule'!$C$22,'Fee Schedule'!$G$2,(VLOOKUP(D274,Families!$A$5:$I$205,4,0)))))))))))))))))</f>
        <v>0</v>
      </c>
      <c r="K274" s="210" t="b">
        <f>IF(D274&gt;0,(VLOOKUP(D274,Families!$A$5:$I$205,5,0)))</f>
        <v>0</v>
      </c>
      <c r="L274" s="260"/>
      <c r="M274" s="241"/>
      <c r="N274" s="241"/>
      <c r="O274" s="185">
        <f>IF(D274&gt;0,(VLOOKUP(D274,Families!$A$5:$I$205,3,0)),0)</f>
        <v>0</v>
      </c>
      <c r="P274" s="186">
        <f>IF(D274&gt;0,(VLOOKUP(D274,Families!$A$5:$I$205,7,0)),0)</f>
        <v>0</v>
      </c>
      <c r="Q274" s="200">
        <f>IF(D274&gt;0,(VLOOKUP(D274,Families!$A$5:$I$205,8,0)),0)</f>
        <v>0</v>
      </c>
      <c r="R274" s="201">
        <f>IF(D274&gt;0,(VLOOKUP(D274,Families!$A$5:$I$205,9,0)),0)</f>
        <v>0</v>
      </c>
    </row>
    <row r="275" spans="1:18" s="202" customFormat="1" ht="15" customHeight="1" x14ac:dyDescent="0.35">
      <c r="A275" s="178"/>
      <c r="B275" s="263"/>
      <c r="C275" s="263"/>
      <c r="D275" s="187"/>
      <c r="E275" s="179">
        <f>IF(D275&gt;0,(VLOOKUP(D275,Families!$A$5:$I$205,2,0)),0)</f>
        <v>0</v>
      </c>
      <c r="F275" s="181"/>
      <c r="G275" s="188"/>
      <c r="H275" s="181"/>
      <c r="I275" s="182">
        <f>IF(G275=0,0,(H275*(VLOOKUP(G275,'Fee Schedule'!$C$2:$D$35,2,FALSE))))</f>
        <v>0</v>
      </c>
      <c r="J275" s="183" t="b">
        <f>IF(D275&gt;0,(IF(G275='Fee Schedule'!$C$2,'Fee Schedule'!$G$2,(IF(G275='Fee Schedule'!$C$3,'Fee Schedule'!$G$2,(IF(G275='Fee Schedule'!$C$4,'Fee Schedule'!$G$2,(IF(G275='Fee Schedule'!$C$5,'Fee Schedule'!$G$2,(IF(G275='Fee Schedule'!$C$6,'Fee Schedule'!$G$2,(IF(G275='Fee Schedule'!$C$10,'Fee Schedule'!$G$2,(IF(G275='Fee Schedule'!$C$22,'Fee Schedule'!$G$2,(VLOOKUP(D275,Families!$A$5:$I$205,4,0)))))))))))))))))</f>
        <v>0</v>
      </c>
      <c r="K275" s="210" t="b">
        <f>IF(D275&gt;0,(VLOOKUP(D275,Families!$A$5:$I$205,5,0)))</f>
        <v>0</v>
      </c>
      <c r="L275" s="260"/>
      <c r="M275" s="241"/>
      <c r="N275" s="241"/>
      <c r="O275" s="185">
        <f>IF(D275&gt;0,(VLOOKUP(D275,Families!$A$5:$I$205,3,0)),0)</f>
        <v>0</v>
      </c>
      <c r="P275" s="186">
        <f>IF(D275&gt;0,(VLOOKUP(D275,Families!$A$5:$I$205,7,0)),0)</f>
        <v>0</v>
      </c>
      <c r="Q275" s="200">
        <f>IF(D275&gt;0,(VLOOKUP(D275,Families!$A$5:$I$205,8,0)),0)</f>
        <v>0</v>
      </c>
      <c r="R275" s="201">
        <f>IF(D275&gt;0,(VLOOKUP(D275,Families!$A$5:$I$205,9,0)),0)</f>
        <v>0</v>
      </c>
    </row>
    <row r="276" spans="1:18" s="202" customFormat="1" ht="15" customHeight="1" x14ac:dyDescent="0.35">
      <c r="A276" s="178"/>
      <c r="B276" s="263"/>
      <c r="C276" s="263"/>
      <c r="D276" s="187"/>
      <c r="E276" s="179">
        <f>IF(D276&gt;0,(VLOOKUP(D276,Families!$A$5:$I$205,2,0)),0)</f>
        <v>0</v>
      </c>
      <c r="F276" s="181"/>
      <c r="G276" s="188"/>
      <c r="H276" s="181"/>
      <c r="I276" s="182">
        <f>IF(G276=0,0,(H276*(VLOOKUP(G276,'Fee Schedule'!$C$2:$D$35,2,FALSE))))</f>
        <v>0</v>
      </c>
      <c r="J276" s="183" t="b">
        <f>IF(D276&gt;0,(IF(G276='Fee Schedule'!$C$2,'Fee Schedule'!$G$2,(IF(G276='Fee Schedule'!$C$3,'Fee Schedule'!$G$2,(IF(G276='Fee Schedule'!$C$4,'Fee Schedule'!$G$2,(IF(G276='Fee Schedule'!$C$5,'Fee Schedule'!$G$2,(IF(G276='Fee Schedule'!$C$6,'Fee Schedule'!$G$2,(IF(G276='Fee Schedule'!$C$10,'Fee Schedule'!$G$2,(IF(G276='Fee Schedule'!$C$22,'Fee Schedule'!$G$2,(VLOOKUP(D276,Families!$A$5:$I$205,4,0)))))))))))))))))</f>
        <v>0</v>
      </c>
      <c r="K276" s="210" t="b">
        <f>IF(D276&gt;0,(VLOOKUP(D276,Families!$A$5:$I$205,5,0)))</f>
        <v>0</v>
      </c>
      <c r="L276" s="260"/>
      <c r="M276" s="241"/>
      <c r="N276" s="241"/>
      <c r="O276" s="185">
        <f>IF(D276&gt;0,(VLOOKUP(D276,Families!$A$5:$I$205,3,0)),0)</f>
        <v>0</v>
      </c>
      <c r="P276" s="186">
        <f>IF(D276&gt;0,(VLOOKUP(D276,Families!$A$5:$I$205,7,0)),0)</f>
        <v>0</v>
      </c>
      <c r="Q276" s="200">
        <f>IF(D276&gt;0,(VLOOKUP(D276,Families!$A$5:$I$205,8,0)),0)</f>
        <v>0</v>
      </c>
      <c r="R276" s="201">
        <f>IF(D276&gt;0,(VLOOKUP(D276,Families!$A$5:$I$205,9,0)),0)</f>
        <v>0</v>
      </c>
    </row>
    <row r="277" spans="1:18" s="202" customFormat="1" ht="15" customHeight="1" x14ac:dyDescent="0.35">
      <c r="A277" s="178"/>
      <c r="B277" s="263"/>
      <c r="C277" s="263"/>
      <c r="D277" s="187"/>
      <c r="E277" s="179">
        <f>IF(D277&gt;0,(VLOOKUP(D277,Families!$A$5:$I$205,2,0)),0)</f>
        <v>0</v>
      </c>
      <c r="F277" s="181"/>
      <c r="G277" s="188"/>
      <c r="H277" s="181"/>
      <c r="I277" s="182">
        <f>IF(G277=0,0,(H277*(VLOOKUP(G277,'Fee Schedule'!$C$2:$D$35,2,FALSE))))</f>
        <v>0</v>
      </c>
      <c r="J277" s="183" t="b">
        <f>IF(D277&gt;0,(IF(G277='Fee Schedule'!$C$2,'Fee Schedule'!$G$2,(IF(G277='Fee Schedule'!$C$3,'Fee Schedule'!$G$2,(IF(G277='Fee Schedule'!$C$4,'Fee Schedule'!$G$2,(IF(G277='Fee Schedule'!$C$5,'Fee Schedule'!$G$2,(IF(G277='Fee Schedule'!$C$6,'Fee Schedule'!$G$2,(IF(G277='Fee Schedule'!$C$10,'Fee Schedule'!$G$2,(IF(G277='Fee Schedule'!$C$22,'Fee Schedule'!$G$2,(VLOOKUP(D277,Families!$A$5:$I$205,4,0)))))))))))))))))</f>
        <v>0</v>
      </c>
      <c r="K277" s="210" t="b">
        <f>IF(D277&gt;0,(VLOOKUP(D277,Families!$A$5:$I$205,5,0)))</f>
        <v>0</v>
      </c>
      <c r="L277" s="260"/>
      <c r="M277" s="241"/>
      <c r="N277" s="241"/>
      <c r="O277" s="185">
        <f>IF(D277&gt;0,(VLOOKUP(D277,Families!$A$5:$I$205,3,0)),0)</f>
        <v>0</v>
      </c>
      <c r="P277" s="186">
        <f>IF(D277&gt;0,(VLOOKUP(D277,Families!$A$5:$I$205,7,0)),0)</f>
        <v>0</v>
      </c>
      <c r="Q277" s="200">
        <f>IF(D277&gt;0,(VLOOKUP(D277,Families!$A$5:$I$205,8,0)),0)</f>
        <v>0</v>
      </c>
      <c r="R277" s="201">
        <f>IF(D277&gt;0,(VLOOKUP(D277,Families!$A$5:$I$205,9,0)),0)</f>
        <v>0</v>
      </c>
    </row>
    <row r="278" spans="1:18" s="202" customFormat="1" ht="15" customHeight="1" x14ac:dyDescent="0.35">
      <c r="A278" s="178"/>
      <c r="B278" s="263"/>
      <c r="C278" s="263"/>
      <c r="D278" s="187"/>
      <c r="E278" s="179">
        <f>IF(D278&gt;0,(VLOOKUP(D278,Families!$A$5:$I$205,2,0)),0)</f>
        <v>0</v>
      </c>
      <c r="F278" s="181"/>
      <c r="G278" s="188"/>
      <c r="H278" s="181"/>
      <c r="I278" s="182">
        <f>IF(G278=0,0,(H278*(VLOOKUP(G278,'Fee Schedule'!$C$2:$D$35,2,FALSE))))</f>
        <v>0</v>
      </c>
      <c r="J278" s="183" t="b">
        <f>IF(D278&gt;0,(IF(G278='Fee Schedule'!$C$2,'Fee Schedule'!$G$2,(IF(G278='Fee Schedule'!$C$3,'Fee Schedule'!$G$2,(IF(G278='Fee Schedule'!$C$4,'Fee Schedule'!$G$2,(IF(G278='Fee Schedule'!$C$5,'Fee Schedule'!$G$2,(IF(G278='Fee Schedule'!$C$6,'Fee Schedule'!$G$2,(IF(G278='Fee Schedule'!$C$10,'Fee Schedule'!$G$2,(IF(G278='Fee Schedule'!$C$22,'Fee Schedule'!$G$2,(VLOOKUP(D278,Families!$A$5:$I$205,4,0)))))))))))))))))</f>
        <v>0</v>
      </c>
      <c r="K278" s="210" t="b">
        <f>IF(D278&gt;0,(VLOOKUP(D278,Families!$A$5:$I$205,5,0)))</f>
        <v>0</v>
      </c>
      <c r="L278" s="260"/>
      <c r="M278" s="241"/>
      <c r="N278" s="241"/>
      <c r="O278" s="185">
        <f>IF(D278&gt;0,(VLOOKUP(D278,Families!$A$5:$I$205,3,0)),0)</f>
        <v>0</v>
      </c>
      <c r="P278" s="186">
        <f>IF(D278&gt;0,(VLOOKUP(D278,Families!$A$5:$I$205,7,0)),0)</f>
        <v>0</v>
      </c>
      <c r="Q278" s="200">
        <f>IF(D278&gt;0,(VLOOKUP(D278,Families!$A$5:$I$205,8,0)),0)</f>
        <v>0</v>
      </c>
      <c r="R278" s="201">
        <f>IF(D278&gt;0,(VLOOKUP(D278,Families!$A$5:$I$205,9,0)),0)</f>
        <v>0</v>
      </c>
    </row>
    <row r="279" spans="1:18" s="202" customFormat="1" ht="15" customHeight="1" x14ac:dyDescent="0.35">
      <c r="A279" s="178"/>
      <c r="B279" s="263"/>
      <c r="C279" s="263"/>
      <c r="D279" s="187"/>
      <c r="E279" s="179">
        <f>IF(D279&gt;0,(VLOOKUP(D279,Families!$A$5:$I$205,2,0)),0)</f>
        <v>0</v>
      </c>
      <c r="F279" s="181"/>
      <c r="G279" s="188"/>
      <c r="H279" s="181"/>
      <c r="I279" s="182">
        <f>IF(G279=0,0,(H279*(VLOOKUP(G279,'Fee Schedule'!$C$2:$D$35,2,FALSE))))</f>
        <v>0</v>
      </c>
      <c r="J279" s="183" t="b">
        <f>IF(D279&gt;0,(IF(G279='Fee Schedule'!$C$2,'Fee Schedule'!$G$2,(IF(G279='Fee Schedule'!$C$3,'Fee Schedule'!$G$2,(IF(G279='Fee Schedule'!$C$4,'Fee Schedule'!$G$2,(IF(G279='Fee Schedule'!$C$5,'Fee Schedule'!$G$2,(IF(G279='Fee Schedule'!$C$6,'Fee Schedule'!$G$2,(IF(G279='Fee Schedule'!$C$10,'Fee Schedule'!$G$2,(IF(G279='Fee Schedule'!$C$22,'Fee Schedule'!$G$2,(VLOOKUP(D279,Families!$A$5:$I$205,4,0)))))))))))))))))</f>
        <v>0</v>
      </c>
      <c r="K279" s="210" t="b">
        <f>IF(D279&gt;0,(VLOOKUP(D279,Families!$A$5:$I$205,5,0)))</f>
        <v>0</v>
      </c>
      <c r="L279" s="260"/>
      <c r="M279" s="241"/>
      <c r="N279" s="241"/>
      <c r="O279" s="185">
        <f>IF(D279&gt;0,(VLOOKUP(D279,Families!$A$5:$I$205,3,0)),0)</f>
        <v>0</v>
      </c>
      <c r="P279" s="186">
        <f>IF(D279&gt;0,(VLOOKUP(D279,Families!$A$5:$I$205,7,0)),0)</f>
        <v>0</v>
      </c>
      <c r="Q279" s="200">
        <f>IF(D279&gt;0,(VLOOKUP(D279,Families!$A$5:$I$205,8,0)),0)</f>
        <v>0</v>
      </c>
      <c r="R279" s="201">
        <f>IF(D279&gt;0,(VLOOKUP(D279,Families!$A$5:$I$205,9,0)),0)</f>
        <v>0</v>
      </c>
    </row>
    <row r="280" spans="1:18" s="202" customFormat="1" ht="15" customHeight="1" x14ac:dyDescent="0.35">
      <c r="A280" s="178"/>
      <c r="B280" s="263"/>
      <c r="C280" s="263"/>
      <c r="D280" s="187"/>
      <c r="E280" s="179">
        <f>IF(D280&gt;0,(VLOOKUP(D280,Families!$A$5:$I$205,2,0)),0)</f>
        <v>0</v>
      </c>
      <c r="F280" s="181"/>
      <c r="G280" s="188"/>
      <c r="H280" s="181"/>
      <c r="I280" s="182">
        <f>IF(G280=0,0,(H280*(VLOOKUP(G280,'Fee Schedule'!$C$2:$D$35,2,FALSE))))</f>
        <v>0</v>
      </c>
      <c r="J280" s="183" t="b">
        <f>IF(D280&gt;0,(IF(G280='Fee Schedule'!$C$2,'Fee Schedule'!$G$2,(IF(G280='Fee Schedule'!$C$3,'Fee Schedule'!$G$2,(IF(G280='Fee Schedule'!$C$4,'Fee Schedule'!$G$2,(IF(G280='Fee Schedule'!$C$5,'Fee Schedule'!$G$2,(IF(G280='Fee Schedule'!$C$6,'Fee Schedule'!$G$2,(IF(G280='Fee Schedule'!$C$10,'Fee Schedule'!$G$2,(IF(G280='Fee Schedule'!$C$22,'Fee Schedule'!$G$2,(VLOOKUP(D280,Families!$A$5:$I$205,4,0)))))))))))))))))</f>
        <v>0</v>
      </c>
      <c r="K280" s="210" t="b">
        <f>IF(D280&gt;0,(VLOOKUP(D280,Families!$A$5:$I$205,5,0)))</f>
        <v>0</v>
      </c>
      <c r="L280" s="260"/>
      <c r="M280" s="241"/>
      <c r="N280" s="241"/>
      <c r="O280" s="185">
        <f>IF(D280&gt;0,(VLOOKUP(D280,Families!$A$5:$I$205,3,0)),0)</f>
        <v>0</v>
      </c>
      <c r="P280" s="186">
        <f>IF(D280&gt;0,(VLOOKUP(D280,Families!$A$5:$I$205,7,0)),0)</f>
        <v>0</v>
      </c>
      <c r="Q280" s="200">
        <f>IF(D280&gt;0,(VLOOKUP(D280,Families!$A$5:$I$205,8,0)),0)</f>
        <v>0</v>
      </c>
      <c r="R280" s="201">
        <f>IF(D280&gt;0,(VLOOKUP(D280,Families!$A$5:$I$205,9,0)),0)</f>
        <v>0</v>
      </c>
    </row>
    <row r="281" spans="1:18" s="202" customFormat="1" ht="15" customHeight="1" x14ac:dyDescent="0.35">
      <c r="A281" s="178"/>
      <c r="B281" s="263"/>
      <c r="C281" s="263"/>
      <c r="D281" s="187"/>
      <c r="E281" s="179">
        <f>IF(D281&gt;0,(VLOOKUP(D281,Families!$A$5:$I$205,2,0)),0)</f>
        <v>0</v>
      </c>
      <c r="F281" s="181"/>
      <c r="G281" s="188"/>
      <c r="H281" s="181"/>
      <c r="I281" s="182">
        <f>IF(G281=0,0,(H281*(VLOOKUP(G281,'Fee Schedule'!$C$2:$D$35,2,FALSE))))</f>
        <v>0</v>
      </c>
      <c r="J281" s="183" t="b">
        <f>IF(D281&gt;0,(IF(G281='Fee Schedule'!$C$2,'Fee Schedule'!$G$2,(IF(G281='Fee Schedule'!$C$3,'Fee Schedule'!$G$2,(IF(G281='Fee Schedule'!$C$4,'Fee Schedule'!$G$2,(IF(G281='Fee Schedule'!$C$5,'Fee Schedule'!$G$2,(IF(G281='Fee Schedule'!$C$6,'Fee Schedule'!$G$2,(IF(G281='Fee Schedule'!$C$10,'Fee Schedule'!$G$2,(IF(G281='Fee Schedule'!$C$22,'Fee Schedule'!$G$2,(VLOOKUP(D281,Families!$A$5:$I$205,4,0)))))))))))))))))</f>
        <v>0</v>
      </c>
      <c r="K281" s="210" t="b">
        <f>IF(D281&gt;0,(VLOOKUP(D281,Families!$A$5:$I$205,5,0)))</f>
        <v>0</v>
      </c>
      <c r="L281" s="260"/>
      <c r="M281" s="241"/>
      <c r="N281" s="241"/>
      <c r="O281" s="185">
        <f>IF(D281&gt;0,(VLOOKUP(D281,Families!$A$5:$I$205,3,0)),0)</f>
        <v>0</v>
      </c>
      <c r="P281" s="186">
        <f>IF(D281&gt;0,(VLOOKUP(D281,Families!$A$5:$I$205,7,0)),0)</f>
        <v>0</v>
      </c>
      <c r="Q281" s="200">
        <f>IF(D281&gt;0,(VLOOKUP(D281,Families!$A$5:$I$205,8,0)),0)</f>
        <v>0</v>
      </c>
      <c r="R281" s="201">
        <f>IF(D281&gt;0,(VLOOKUP(D281,Families!$A$5:$I$205,9,0)),0)</f>
        <v>0</v>
      </c>
    </row>
    <row r="282" spans="1:18" s="202" customFormat="1" ht="15" customHeight="1" x14ac:dyDescent="0.35">
      <c r="A282" s="178"/>
      <c r="B282" s="263"/>
      <c r="C282" s="263"/>
      <c r="D282" s="187"/>
      <c r="E282" s="179">
        <f>IF(D282&gt;0,(VLOOKUP(D282,Families!$A$5:$I$205,2,0)),0)</f>
        <v>0</v>
      </c>
      <c r="F282" s="181"/>
      <c r="G282" s="188"/>
      <c r="H282" s="181"/>
      <c r="I282" s="182">
        <f>IF(G282=0,0,(H282*(VLOOKUP(G282,'Fee Schedule'!$C$2:$D$35,2,FALSE))))</f>
        <v>0</v>
      </c>
      <c r="J282" s="183" t="b">
        <f>IF(D282&gt;0,(IF(G282='Fee Schedule'!$C$2,'Fee Schedule'!$G$2,(IF(G282='Fee Schedule'!$C$3,'Fee Schedule'!$G$2,(IF(G282='Fee Schedule'!$C$4,'Fee Schedule'!$G$2,(IF(G282='Fee Schedule'!$C$5,'Fee Schedule'!$G$2,(IF(G282='Fee Schedule'!$C$6,'Fee Schedule'!$G$2,(IF(G282='Fee Schedule'!$C$10,'Fee Schedule'!$G$2,(IF(G282='Fee Schedule'!$C$22,'Fee Schedule'!$G$2,(VLOOKUP(D282,Families!$A$5:$I$205,4,0)))))))))))))))))</f>
        <v>0</v>
      </c>
      <c r="K282" s="210" t="b">
        <f>IF(D282&gt;0,(VLOOKUP(D282,Families!$A$5:$I$205,5,0)))</f>
        <v>0</v>
      </c>
      <c r="L282" s="260"/>
      <c r="M282" s="241"/>
      <c r="N282" s="241"/>
      <c r="O282" s="185">
        <f>IF(D282&gt;0,(VLOOKUP(D282,Families!$A$5:$I$205,3,0)),0)</f>
        <v>0</v>
      </c>
      <c r="P282" s="186">
        <f>IF(D282&gt;0,(VLOOKUP(D282,Families!$A$5:$I$205,7,0)),0)</f>
        <v>0</v>
      </c>
      <c r="Q282" s="200">
        <f>IF(D282&gt;0,(VLOOKUP(D282,Families!$A$5:$I$205,8,0)),0)</f>
        <v>0</v>
      </c>
      <c r="R282" s="201">
        <f>IF(D282&gt;0,(VLOOKUP(D282,Families!$A$5:$I$205,9,0)),0)</f>
        <v>0</v>
      </c>
    </row>
    <row r="283" spans="1:18" s="202" customFormat="1" ht="15" customHeight="1" x14ac:dyDescent="0.35">
      <c r="A283" s="178"/>
      <c r="B283" s="263"/>
      <c r="C283" s="263"/>
      <c r="D283" s="187"/>
      <c r="E283" s="179">
        <f>IF(D283&gt;0,(VLOOKUP(D283,Families!$A$5:$I$205,2,0)),0)</f>
        <v>0</v>
      </c>
      <c r="F283" s="181"/>
      <c r="G283" s="188"/>
      <c r="H283" s="181"/>
      <c r="I283" s="182">
        <f>IF(G283=0,0,(H283*(VLOOKUP(G283,'Fee Schedule'!$C$2:$D$35,2,FALSE))))</f>
        <v>0</v>
      </c>
      <c r="J283" s="183" t="b">
        <f>IF(D283&gt;0,(IF(G283='Fee Schedule'!$C$2,'Fee Schedule'!$G$2,(IF(G283='Fee Schedule'!$C$3,'Fee Schedule'!$G$2,(IF(G283='Fee Schedule'!$C$4,'Fee Schedule'!$G$2,(IF(G283='Fee Schedule'!$C$5,'Fee Schedule'!$G$2,(IF(G283='Fee Schedule'!$C$6,'Fee Schedule'!$G$2,(IF(G283='Fee Schedule'!$C$10,'Fee Schedule'!$G$2,(IF(G283='Fee Schedule'!$C$22,'Fee Schedule'!$G$2,(VLOOKUP(D283,Families!$A$5:$I$205,4,0)))))))))))))))))</f>
        <v>0</v>
      </c>
      <c r="K283" s="210" t="b">
        <f>IF(D283&gt;0,(VLOOKUP(D283,Families!$A$5:$I$205,5,0)))</f>
        <v>0</v>
      </c>
      <c r="L283" s="260"/>
      <c r="M283" s="241"/>
      <c r="N283" s="241"/>
      <c r="O283" s="185">
        <f>IF(D283&gt;0,(VLOOKUP(D283,Families!$A$5:$I$205,3,0)),0)</f>
        <v>0</v>
      </c>
      <c r="P283" s="186">
        <f>IF(D283&gt;0,(VLOOKUP(D283,Families!$A$5:$I$205,7,0)),0)</f>
        <v>0</v>
      </c>
      <c r="Q283" s="200">
        <f>IF(D283&gt;0,(VLOOKUP(D283,Families!$A$5:$I$205,8,0)),0)</f>
        <v>0</v>
      </c>
      <c r="R283" s="201">
        <f>IF(D283&gt;0,(VLOOKUP(D283,Families!$A$5:$I$205,9,0)),0)</f>
        <v>0</v>
      </c>
    </row>
    <row r="284" spans="1:18" s="202" customFormat="1" ht="15" customHeight="1" x14ac:dyDescent="0.35">
      <c r="A284" s="178"/>
      <c r="B284" s="263"/>
      <c r="C284" s="263"/>
      <c r="D284" s="187"/>
      <c r="E284" s="179">
        <f>IF(D284&gt;0,(VLOOKUP(D284,Families!$A$5:$I$205,2,0)),0)</f>
        <v>0</v>
      </c>
      <c r="F284" s="181"/>
      <c r="G284" s="188"/>
      <c r="H284" s="181"/>
      <c r="I284" s="182">
        <f>IF(G284=0,0,(H284*(VLOOKUP(G284,'Fee Schedule'!$C$2:$D$35,2,FALSE))))</f>
        <v>0</v>
      </c>
      <c r="J284" s="183" t="b">
        <f>IF(D284&gt;0,(IF(G284='Fee Schedule'!$C$2,'Fee Schedule'!$G$2,(IF(G284='Fee Schedule'!$C$3,'Fee Schedule'!$G$2,(IF(G284='Fee Schedule'!$C$4,'Fee Schedule'!$G$2,(IF(G284='Fee Schedule'!$C$5,'Fee Schedule'!$G$2,(IF(G284='Fee Schedule'!$C$6,'Fee Schedule'!$G$2,(IF(G284='Fee Schedule'!$C$10,'Fee Schedule'!$G$2,(IF(G284='Fee Schedule'!$C$22,'Fee Schedule'!$G$2,(VLOOKUP(D284,Families!$A$5:$I$205,4,0)))))))))))))))))</f>
        <v>0</v>
      </c>
      <c r="K284" s="210" t="b">
        <f>IF(D284&gt;0,(VLOOKUP(D284,Families!$A$5:$I$205,5,0)))</f>
        <v>0</v>
      </c>
      <c r="L284" s="260"/>
      <c r="M284" s="241"/>
      <c r="N284" s="241"/>
      <c r="O284" s="185">
        <f>IF(D284&gt;0,(VLOOKUP(D284,Families!$A$5:$I$205,3,0)),0)</f>
        <v>0</v>
      </c>
      <c r="P284" s="186">
        <f>IF(D284&gt;0,(VLOOKUP(D284,Families!$A$5:$I$205,7,0)),0)</f>
        <v>0</v>
      </c>
      <c r="Q284" s="200">
        <f>IF(D284&gt;0,(VLOOKUP(D284,Families!$A$5:$I$205,8,0)),0)</f>
        <v>0</v>
      </c>
      <c r="R284" s="201">
        <f>IF(D284&gt;0,(VLOOKUP(D284,Families!$A$5:$I$205,9,0)),0)</f>
        <v>0</v>
      </c>
    </row>
    <row r="285" spans="1:18" s="202" customFormat="1" ht="15" customHeight="1" x14ac:dyDescent="0.35">
      <c r="A285" s="178"/>
      <c r="B285" s="263"/>
      <c r="C285" s="263"/>
      <c r="D285" s="187"/>
      <c r="E285" s="179">
        <f>IF(D285&gt;0,(VLOOKUP(D285,Families!$A$5:$I$205,2,0)),0)</f>
        <v>0</v>
      </c>
      <c r="F285" s="181"/>
      <c r="G285" s="188"/>
      <c r="H285" s="181"/>
      <c r="I285" s="182">
        <f>IF(G285=0,0,(H285*(VLOOKUP(G285,'Fee Schedule'!$C$2:$D$35,2,FALSE))))</f>
        <v>0</v>
      </c>
      <c r="J285" s="183" t="b">
        <f>IF(D285&gt;0,(IF(G285='Fee Schedule'!$C$2,'Fee Schedule'!$G$2,(IF(G285='Fee Schedule'!$C$3,'Fee Schedule'!$G$2,(IF(G285='Fee Schedule'!$C$4,'Fee Schedule'!$G$2,(IF(G285='Fee Schedule'!$C$5,'Fee Schedule'!$G$2,(IF(G285='Fee Schedule'!$C$6,'Fee Schedule'!$G$2,(IF(G285='Fee Schedule'!$C$10,'Fee Schedule'!$G$2,(IF(G285='Fee Schedule'!$C$22,'Fee Schedule'!$G$2,(VLOOKUP(D285,Families!$A$5:$I$205,4,0)))))))))))))))))</f>
        <v>0</v>
      </c>
      <c r="K285" s="210" t="b">
        <f>IF(D285&gt;0,(VLOOKUP(D285,Families!$A$5:$I$205,5,0)))</f>
        <v>0</v>
      </c>
      <c r="L285" s="260"/>
      <c r="M285" s="241"/>
      <c r="N285" s="241"/>
      <c r="O285" s="185">
        <f>IF(D285&gt;0,(VLOOKUP(D285,Families!$A$5:$I$205,3,0)),0)</f>
        <v>0</v>
      </c>
      <c r="P285" s="186">
        <f>IF(D285&gt;0,(VLOOKUP(D285,Families!$A$5:$I$205,7,0)),0)</f>
        <v>0</v>
      </c>
      <c r="Q285" s="200">
        <f>IF(D285&gt;0,(VLOOKUP(D285,Families!$A$5:$I$205,8,0)),0)</f>
        <v>0</v>
      </c>
      <c r="R285" s="201">
        <f>IF(D285&gt;0,(VLOOKUP(D285,Families!$A$5:$I$205,9,0)),0)</f>
        <v>0</v>
      </c>
    </row>
    <row r="286" spans="1:18" s="202" customFormat="1" ht="15" customHeight="1" x14ac:dyDescent="0.35">
      <c r="A286" s="189"/>
      <c r="B286" s="264"/>
      <c r="C286" s="264"/>
      <c r="D286" s="190"/>
      <c r="E286" s="179">
        <f>IF(D286&gt;0,(VLOOKUP(D286,Families!$A$5:$I$205,2,0)),0)</f>
        <v>0</v>
      </c>
      <c r="F286" s="192"/>
      <c r="G286" s="191"/>
      <c r="H286" s="192"/>
      <c r="I286" s="182">
        <f>IF(G286=0,0,(H286*(VLOOKUP(G286,'Fee Schedule'!$C$2:$D$35,2,FALSE))))</f>
        <v>0</v>
      </c>
      <c r="J286" s="183" t="b">
        <f>IF(D286&gt;0,(IF(G286='Fee Schedule'!$C$2,'Fee Schedule'!$G$2,(IF(G286='Fee Schedule'!$C$3,'Fee Schedule'!$G$2,(IF(G286='Fee Schedule'!$C$4,'Fee Schedule'!$G$2,(IF(G286='Fee Schedule'!$C$5,'Fee Schedule'!$G$2,(IF(G286='Fee Schedule'!$C$6,'Fee Schedule'!$G$2,(IF(G286='Fee Schedule'!$C$10,'Fee Schedule'!$G$2,(IF(G286='Fee Schedule'!$C$22,'Fee Schedule'!$G$2,(VLOOKUP(D286,Families!$A$5:$I$205,4,0)))))))))))))))))</f>
        <v>0</v>
      </c>
      <c r="K286" s="210" t="b">
        <f>IF(D286&gt;0,(VLOOKUP(D286,Families!$A$5:$I$205,5,0)))</f>
        <v>0</v>
      </c>
      <c r="L286" s="260"/>
      <c r="M286" s="241"/>
      <c r="N286" s="241"/>
      <c r="O286" s="185">
        <f>IF(D286&gt;0,(VLOOKUP(D286,Families!$A$5:$I$205,3,0)),0)</f>
        <v>0</v>
      </c>
      <c r="P286" s="186">
        <f>IF(D286&gt;0,(VLOOKUP(D286,Families!$A$5:$I$205,7,0)),0)</f>
        <v>0</v>
      </c>
      <c r="Q286" s="200">
        <f>IF(D286&gt;0,(VLOOKUP(D286,Families!$A$5:$I$205,8,0)),0)</f>
        <v>0</v>
      </c>
      <c r="R286" s="201">
        <f>IF(D286&gt;0,(VLOOKUP(D286,Families!$A$5:$I$205,9,0)),0)</f>
        <v>0</v>
      </c>
    </row>
    <row r="287" spans="1:18" s="202" customFormat="1" ht="15" customHeight="1" x14ac:dyDescent="0.35">
      <c r="A287" s="189"/>
      <c r="B287" s="264"/>
      <c r="C287" s="264"/>
      <c r="D287" s="190"/>
      <c r="E287" s="179">
        <f>IF(D287&gt;0,(VLOOKUP(D287,Families!$A$5:$I$205,2,0)),0)</f>
        <v>0</v>
      </c>
      <c r="F287" s="192"/>
      <c r="G287" s="191"/>
      <c r="H287" s="192"/>
      <c r="I287" s="182">
        <f>IF(G287=0,0,(H287*(VLOOKUP(G287,'Fee Schedule'!$C$2:$D$35,2,FALSE))))</f>
        <v>0</v>
      </c>
      <c r="J287" s="183" t="b">
        <f>IF(D287&gt;0,(IF(G287='Fee Schedule'!$C$2,'Fee Schedule'!$G$2,(IF(G287='Fee Schedule'!$C$3,'Fee Schedule'!$G$2,(IF(G287='Fee Schedule'!$C$4,'Fee Schedule'!$G$2,(IF(G287='Fee Schedule'!$C$5,'Fee Schedule'!$G$2,(IF(G287='Fee Schedule'!$C$6,'Fee Schedule'!$G$2,(IF(G287='Fee Schedule'!$C$10,'Fee Schedule'!$G$2,(IF(G287='Fee Schedule'!$C$22,'Fee Schedule'!$G$2,(VLOOKUP(D287,Families!$A$5:$I$205,4,0)))))))))))))))))</f>
        <v>0</v>
      </c>
      <c r="K287" s="210" t="b">
        <f>IF(D287&gt;0,(VLOOKUP(D287,Families!$A$5:$I$205,5,0)))</f>
        <v>0</v>
      </c>
      <c r="L287" s="260"/>
      <c r="M287" s="241"/>
      <c r="N287" s="241"/>
      <c r="O287" s="185">
        <f>IF(D287&gt;0,(VLOOKUP(D287,Families!$A$5:$I$205,3,0)),0)</f>
        <v>0</v>
      </c>
      <c r="P287" s="186">
        <f>IF(D287&gt;0,(VLOOKUP(D287,Families!$A$5:$I$205,7,0)),0)</f>
        <v>0</v>
      </c>
      <c r="Q287" s="200">
        <f>IF(D287&gt;0,(VLOOKUP(D287,Families!$A$5:$I$205,8,0)),0)</f>
        <v>0</v>
      </c>
      <c r="R287" s="201">
        <f>IF(D287&gt;0,(VLOOKUP(D287,Families!$A$5:$I$205,9,0)),0)</f>
        <v>0</v>
      </c>
    </row>
    <row r="288" spans="1:18" s="202" customFormat="1" ht="15" customHeight="1" x14ac:dyDescent="0.35">
      <c r="A288" s="189"/>
      <c r="B288" s="264"/>
      <c r="C288" s="264"/>
      <c r="D288" s="190"/>
      <c r="E288" s="179">
        <f>IF(D288&gt;0,(VLOOKUP(D288,Families!$A$5:$I$205,2,0)),0)</f>
        <v>0</v>
      </c>
      <c r="F288" s="192"/>
      <c r="G288" s="191"/>
      <c r="H288" s="192"/>
      <c r="I288" s="182">
        <f>IF(G288=0,0,(H288*(VLOOKUP(G288,'Fee Schedule'!$C$2:$D$35,2,FALSE))))</f>
        <v>0</v>
      </c>
      <c r="J288" s="183" t="b">
        <f>IF(D288&gt;0,(IF(G288='Fee Schedule'!$C$2,'Fee Schedule'!$G$2,(IF(G288='Fee Schedule'!$C$3,'Fee Schedule'!$G$2,(IF(G288='Fee Schedule'!$C$4,'Fee Schedule'!$G$2,(IF(G288='Fee Schedule'!$C$5,'Fee Schedule'!$G$2,(IF(G288='Fee Schedule'!$C$6,'Fee Schedule'!$G$2,(IF(G288='Fee Schedule'!$C$10,'Fee Schedule'!$G$2,(IF(G288='Fee Schedule'!$C$22,'Fee Schedule'!$G$2,(VLOOKUP(D288,Families!$A$5:$I$205,4,0)))))))))))))))))</f>
        <v>0</v>
      </c>
      <c r="K288" s="210" t="b">
        <f>IF(D288&gt;0,(VLOOKUP(D288,Families!$A$5:$I$205,5,0)))</f>
        <v>0</v>
      </c>
      <c r="L288" s="260"/>
      <c r="M288" s="241"/>
      <c r="N288" s="241"/>
      <c r="O288" s="185">
        <f>IF(D288&gt;0,(VLOOKUP(D288,Families!$A$5:$I$205,3,0)),0)</f>
        <v>0</v>
      </c>
      <c r="P288" s="186">
        <f>IF(D288&gt;0,(VLOOKUP(D288,Families!$A$5:$I$205,7,0)),0)</f>
        <v>0</v>
      </c>
      <c r="Q288" s="200">
        <f>IF(D288&gt;0,(VLOOKUP(D288,Families!$A$5:$I$205,8,0)),0)</f>
        <v>0</v>
      </c>
      <c r="R288" s="201">
        <f>IF(D288&gt;0,(VLOOKUP(D288,Families!$A$5:$I$205,9,0)),0)</f>
        <v>0</v>
      </c>
    </row>
    <row r="289" spans="1:18" s="202" customFormat="1" ht="15" customHeight="1" x14ac:dyDescent="0.35">
      <c r="A289" s="189"/>
      <c r="B289" s="264"/>
      <c r="C289" s="264"/>
      <c r="D289" s="190"/>
      <c r="E289" s="179">
        <f>IF(D289&gt;0,(VLOOKUP(D289,Families!$A$5:$I$205,2,0)),0)</f>
        <v>0</v>
      </c>
      <c r="F289" s="192"/>
      <c r="G289" s="191"/>
      <c r="H289" s="192"/>
      <c r="I289" s="182">
        <f>IF(G289=0,0,(H289*(VLOOKUP(G289,'Fee Schedule'!$C$2:$D$35,2,FALSE))))</f>
        <v>0</v>
      </c>
      <c r="J289" s="183" t="b">
        <f>IF(D289&gt;0,(IF(G289='Fee Schedule'!$C$2,'Fee Schedule'!$G$2,(IF(G289='Fee Schedule'!$C$3,'Fee Schedule'!$G$2,(IF(G289='Fee Schedule'!$C$4,'Fee Schedule'!$G$2,(IF(G289='Fee Schedule'!$C$5,'Fee Schedule'!$G$2,(IF(G289='Fee Schedule'!$C$6,'Fee Schedule'!$G$2,(IF(G289='Fee Schedule'!$C$10,'Fee Schedule'!$G$2,(IF(G289='Fee Schedule'!$C$22,'Fee Schedule'!$G$2,(VLOOKUP(D289,Families!$A$5:$I$205,4,0)))))))))))))))))</f>
        <v>0</v>
      </c>
      <c r="K289" s="210" t="b">
        <f>IF(D289&gt;0,(VLOOKUP(D289,Families!$A$5:$I$205,5,0)))</f>
        <v>0</v>
      </c>
      <c r="L289" s="260"/>
      <c r="M289" s="241"/>
      <c r="N289" s="241"/>
      <c r="O289" s="185">
        <f>IF(D289&gt;0,(VLOOKUP(D289,Families!$A$5:$I$205,3,0)),0)</f>
        <v>0</v>
      </c>
      <c r="P289" s="186">
        <f>IF(D289&gt;0,(VLOOKUP(D289,Families!$A$5:$I$205,7,0)),0)</f>
        <v>0</v>
      </c>
      <c r="Q289" s="200">
        <f>IF(D289&gt;0,(VLOOKUP(D289,Families!$A$5:$I$205,8,0)),0)</f>
        <v>0</v>
      </c>
      <c r="R289" s="201">
        <f>IF(D289&gt;0,(VLOOKUP(D289,Families!$A$5:$I$205,9,0)),0)</f>
        <v>0</v>
      </c>
    </row>
    <row r="290" spans="1:18" s="202" customFormat="1" ht="15" customHeight="1" x14ac:dyDescent="0.35">
      <c r="A290" s="189"/>
      <c r="B290" s="264"/>
      <c r="C290" s="264"/>
      <c r="D290" s="190"/>
      <c r="E290" s="179">
        <f>IF(D290&gt;0,(VLOOKUP(D290,Families!$A$5:$I$205,2,0)),0)</f>
        <v>0</v>
      </c>
      <c r="F290" s="192"/>
      <c r="G290" s="191"/>
      <c r="H290" s="192"/>
      <c r="I290" s="182">
        <f>IF(G290=0,0,(H290*(VLOOKUP(G290,'Fee Schedule'!$C$2:$D$35,2,FALSE))))</f>
        <v>0</v>
      </c>
      <c r="J290" s="183" t="b">
        <f>IF(D290&gt;0,(IF(G290='Fee Schedule'!$C$2,'Fee Schedule'!$G$2,(IF(G290='Fee Schedule'!$C$3,'Fee Schedule'!$G$2,(IF(G290='Fee Schedule'!$C$4,'Fee Schedule'!$G$2,(IF(G290='Fee Schedule'!$C$5,'Fee Schedule'!$G$2,(IF(G290='Fee Schedule'!$C$6,'Fee Schedule'!$G$2,(IF(G290='Fee Schedule'!$C$10,'Fee Schedule'!$G$2,(IF(G290='Fee Schedule'!$C$22,'Fee Schedule'!$G$2,(VLOOKUP(D290,Families!$A$5:$I$205,4,0)))))))))))))))))</f>
        <v>0</v>
      </c>
      <c r="K290" s="210" t="b">
        <f>IF(D290&gt;0,(VLOOKUP(D290,Families!$A$5:$I$205,5,0)))</f>
        <v>0</v>
      </c>
      <c r="L290" s="260"/>
      <c r="M290" s="241"/>
      <c r="N290" s="241"/>
      <c r="O290" s="185">
        <f>IF(D290&gt;0,(VLOOKUP(D290,Families!$A$5:$I$205,3,0)),0)</f>
        <v>0</v>
      </c>
      <c r="P290" s="186">
        <f>IF(D290&gt;0,(VLOOKUP(D290,Families!$A$5:$I$205,7,0)),0)</f>
        <v>0</v>
      </c>
      <c r="Q290" s="200">
        <f>IF(D290&gt;0,(VLOOKUP(D290,Families!$A$5:$I$205,8,0)),0)</f>
        <v>0</v>
      </c>
      <c r="R290" s="201">
        <f>IF(D290&gt;0,(VLOOKUP(D290,Families!$A$5:$I$205,9,0)),0)</f>
        <v>0</v>
      </c>
    </row>
    <row r="291" spans="1:18" s="202" customFormat="1" ht="15" customHeight="1" x14ac:dyDescent="0.35">
      <c r="A291" s="189"/>
      <c r="B291" s="264"/>
      <c r="C291" s="264"/>
      <c r="D291" s="190"/>
      <c r="E291" s="179">
        <f>IF(D291&gt;0,(VLOOKUP(D291,Families!$A$5:$I$205,2,0)),0)</f>
        <v>0</v>
      </c>
      <c r="F291" s="192"/>
      <c r="G291" s="191"/>
      <c r="H291" s="192"/>
      <c r="I291" s="182">
        <f>IF(G291=0,0,(H291*(VLOOKUP(G291,'Fee Schedule'!$C$2:$D$35,2,FALSE))))</f>
        <v>0</v>
      </c>
      <c r="J291" s="183" t="b">
        <f>IF(D291&gt;0,(IF(G291='Fee Schedule'!$C$2,'Fee Schedule'!$G$2,(IF(G291='Fee Schedule'!$C$3,'Fee Schedule'!$G$2,(IF(G291='Fee Schedule'!$C$4,'Fee Schedule'!$G$2,(IF(G291='Fee Schedule'!$C$5,'Fee Schedule'!$G$2,(IF(G291='Fee Schedule'!$C$6,'Fee Schedule'!$G$2,(IF(G291='Fee Schedule'!$C$10,'Fee Schedule'!$G$2,(IF(G291='Fee Schedule'!$C$22,'Fee Schedule'!$G$2,(VLOOKUP(D291,Families!$A$5:$I$205,4,0)))))))))))))))))</f>
        <v>0</v>
      </c>
      <c r="K291" s="210" t="b">
        <f>IF(D291&gt;0,(VLOOKUP(D291,Families!$A$5:$I$205,5,0)))</f>
        <v>0</v>
      </c>
      <c r="L291" s="260"/>
      <c r="M291" s="241"/>
      <c r="N291" s="241"/>
      <c r="O291" s="185">
        <f>IF(D291&gt;0,(VLOOKUP(D291,Families!$A$5:$I$205,3,0)),0)</f>
        <v>0</v>
      </c>
      <c r="P291" s="186">
        <f>IF(D291&gt;0,(VLOOKUP(D291,Families!$A$5:$I$205,7,0)),0)</f>
        <v>0</v>
      </c>
      <c r="Q291" s="200">
        <f>IF(D291&gt;0,(VLOOKUP(D291,Families!$A$5:$I$205,8,0)),0)</f>
        <v>0</v>
      </c>
      <c r="R291" s="201">
        <f>IF(D291&gt;0,(VLOOKUP(D291,Families!$A$5:$I$205,9,0)),0)</f>
        <v>0</v>
      </c>
    </row>
    <row r="292" spans="1:18" s="202" customFormat="1" ht="15" customHeight="1" x14ac:dyDescent="0.35">
      <c r="A292" s="189"/>
      <c r="B292" s="264"/>
      <c r="C292" s="264"/>
      <c r="D292" s="190"/>
      <c r="E292" s="179">
        <f>IF(D292&gt;0,(VLOOKUP(D292,Families!$A$5:$I$205,2,0)),0)</f>
        <v>0</v>
      </c>
      <c r="F292" s="192"/>
      <c r="G292" s="191"/>
      <c r="H292" s="192"/>
      <c r="I292" s="182">
        <f>IF(G292=0,0,(H292*(VLOOKUP(G292,'Fee Schedule'!$C$2:$D$35,2,FALSE))))</f>
        <v>0</v>
      </c>
      <c r="J292" s="183" t="b">
        <f>IF(D292&gt;0,(IF(G292='Fee Schedule'!$C$2,'Fee Schedule'!$G$2,(IF(G292='Fee Schedule'!$C$3,'Fee Schedule'!$G$2,(IF(G292='Fee Schedule'!$C$4,'Fee Schedule'!$G$2,(IF(G292='Fee Schedule'!$C$5,'Fee Schedule'!$G$2,(IF(G292='Fee Schedule'!$C$6,'Fee Schedule'!$G$2,(IF(G292='Fee Schedule'!$C$10,'Fee Schedule'!$G$2,(IF(G292='Fee Schedule'!$C$22,'Fee Schedule'!$G$2,(VLOOKUP(D292,Families!$A$5:$I$205,4,0)))))))))))))))))</f>
        <v>0</v>
      </c>
      <c r="K292" s="210" t="b">
        <f>IF(D292&gt;0,(VLOOKUP(D292,Families!$A$5:$I$205,5,0)))</f>
        <v>0</v>
      </c>
      <c r="L292" s="260"/>
      <c r="M292" s="241"/>
      <c r="N292" s="241"/>
      <c r="O292" s="185">
        <f>IF(D292&gt;0,(VLOOKUP(D292,Families!$A$5:$I$205,3,0)),0)</f>
        <v>0</v>
      </c>
      <c r="P292" s="186">
        <f>IF(D292&gt;0,(VLOOKUP(D292,Families!$A$5:$I$205,7,0)),0)</f>
        <v>0</v>
      </c>
      <c r="Q292" s="200">
        <f>IF(D292&gt;0,(VLOOKUP(D292,Families!$A$5:$I$205,8,0)),0)</f>
        <v>0</v>
      </c>
      <c r="R292" s="201">
        <f>IF(D292&gt;0,(VLOOKUP(D292,Families!$A$5:$I$205,9,0)),0)</f>
        <v>0</v>
      </c>
    </row>
    <row r="293" spans="1:18" s="202" customFormat="1" ht="15" customHeight="1" x14ac:dyDescent="0.35">
      <c r="A293" s="189"/>
      <c r="B293" s="264"/>
      <c r="C293" s="264"/>
      <c r="D293" s="190"/>
      <c r="E293" s="179">
        <f>IF(D293&gt;0,(VLOOKUP(D293,Families!$A$5:$I$205,2,0)),0)</f>
        <v>0</v>
      </c>
      <c r="F293" s="192"/>
      <c r="G293" s="191"/>
      <c r="H293" s="192"/>
      <c r="I293" s="182">
        <f>IF(G293=0,0,(H293*(VLOOKUP(G293,'Fee Schedule'!$C$2:$D$35,2,FALSE))))</f>
        <v>0</v>
      </c>
      <c r="J293" s="183" t="b">
        <f>IF(D293&gt;0,(IF(G293='Fee Schedule'!$C$2,'Fee Schedule'!$G$2,(IF(G293='Fee Schedule'!$C$3,'Fee Schedule'!$G$2,(IF(G293='Fee Schedule'!$C$4,'Fee Schedule'!$G$2,(IF(G293='Fee Schedule'!$C$5,'Fee Schedule'!$G$2,(IF(G293='Fee Schedule'!$C$6,'Fee Schedule'!$G$2,(IF(G293='Fee Schedule'!$C$10,'Fee Schedule'!$G$2,(IF(G293='Fee Schedule'!$C$22,'Fee Schedule'!$G$2,(VLOOKUP(D293,Families!$A$5:$I$205,4,0)))))))))))))))))</f>
        <v>0</v>
      </c>
      <c r="K293" s="210" t="b">
        <f>IF(D293&gt;0,(VLOOKUP(D293,Families!$A$5:$I$205,5,0)))</f>
        <v>0</v>
      </c>
      <c r="L293" s="260"/>
      <c r="M293" s="241"/>
      <c r="N293" s="241"/>
      <c r="O293" s="185">
        <f>IF(D293&gt;0,(VLOOKUP(D293,Families!$A$5:$I$205,3,0)),0)</f>
        <v>0</v>
      </c>
      <c r="P293" s="186">
        <f>IF(D293&gt;0,(VLOOKUP(D293,Families!$A$5:$I$205,7,0)),0)</f>
        <v>0</v>
      </c>
      <c r="Q293" s="200">
        <f>IF(D293&gt;0,(VLOOKUP(D293,Families!$A$5:$I$205,8,0)),0)</f>
        <v>0</v>
      </c>
      <c r="R293" s="201">
        <f>IF(D293&gt;0,(VLOOKUP(D293,Families!$A$5:$I$205,9,0)),0)</f>
        <v>0</v>
      </c>
    </row>
    <row r="294" spans="1:18" s="202" customFormat="1" ht="15" customHeight="1" x14ac:dyDescent="0.35">
      <c r="A294" s="189"/>
      <c r="B294" s="264"/>
      <c r="C294" s="264"/>
      <c r="D294" s="190"/>
      <c r="E294" s="179">
        <f>IF(D294&gt;0,(VLOOKUP(D294,Families!$A$5:$I$205,2,0)),0)</f>
        <v>0</v>
      </c>
      <c r="F294" s="192"/>
      <c r="G294" s="191"/>
      <c r="H294" s="192"/>
      <c r="I294" s="182">
        <f>IF(G294=0,0,(H294*(VLOOKUP(G294,'Fee Schedule'!$C$2:$D$35,2,FALSE))))</f>
        <v>0</v>
      </c>
      <c r="J294" s="183" t="b">
        <f>IF(D294&gt;0,(IF(G294='Fee Schedule'!$C$2,'Fee Schedule'!$G$2,(IF(G294='Fee Schedule'!$C$3,'Fee Schedule'!$G$2,(IF(G294='Fee Schedule'!$C$4,'Fee Schedule'!$G$2,(IF(G294='Fee Schedule'!$C$5,'Fee Schedule'!$G$2,(IF(G294='Fee Schedule'!$C$6,'Fee Schedule'!$G$2,(IF(G294='Fee Schedule'!$C$10,'Fee Schedule'!$G$2,(IF(G294='Fee Schedule'!$C$22,'Fee Schedule'!$G$2,(VLOOKUP(D294,Families!$A$5:$I$205,4,0)))))))))))))))))</f>
        <v>0</v>
      </c>
      <c r="K294" s="210" t="b">
        <f>IF(D294&gt;0,(VLOOKUP(D294,Families!$A$5:$I$205,5,0)))</f>
        <v>0</v>
      </c>
      <c r="L294" s="260"/>
      <c r="M294" s="241"/>
      <c r="N294" s="241"/>
      <c r="O294" s="185">
        <f>IF(D294&gt;0,(VLOOKUP(D294,Families!$A$5:$I$205,3,0)),0)</f>
        <v>0</v>
      </c>
      <c r="P294" s="186">
        <f>IF(D294&gt;0,(VLOOKUP(D294,Families!$A$5:$I$205,7,0)),0)</f>
        <v>0</v>
      </c>
      <c r="Q294" s="200">
        <f>IF(D294&gt;0,(VLOOKUP(D294,Families!$A$5:$I$205,8,0)),0)</f>
        <v>0</v>
      </c>
      <c r="R294" s="201">
        <f>IF(D294&gt;0,(VLOOKUP(D294,Families!$A$5:$I$205,9,0)),0)</f>
        <v>0</v>
      </c>
    </row>
    <row r="295" spans="1:18" s="202" customFormat="1" ht="15" customHeight="1" x14ac:dyDescent="0.35">
      <c r="A295" s="189"/>
      <c r="B295" s="264"/>
      <c r="C295" s="264"/>
      <c r="D295" s="190"/>
      <c r="E295" s="179">
        <f>IF(D295&gt;0,(VLOOKUP(D295,Families!$A$5:$I$205,2,0)),0)</f>
        <v>0</v>
      </c>
      <c r="F295" s="192"/>
      <c r="G295" s="191"/>
      <c r="H295" s="192"/>
      <c r="I295" s="182">
        <f>IF(G295=0,0,(H295*(VLOOKUP(G295,'Fee Schedule'!$C$2:$D$35,2,FALSE))))</f>
        <v>0</v>
      </c>
      <c r="J295" s="183" t="b">
        <f>IF(D295&gt;0,(IF(G295='Fee Schedule'!$C$2,'Fee Schedule'!$G$2,(IF(G295='Fee Schedule'!$C$3,'Fee Schedule'!$G$2,(IF(G295='Fee Schedule'!$C$4,'Fee Schedule'!$G$2,(IF(G295='Fee Schedule'!$C$5,'Fee Schedule'!$G$2,(IF(G295='Fee Schedule'!$C$6,'Fee Schedule'!$G$2,(IF(G295='Fee Schedule'!$C$10,'Fee Schedule'!$G$2,(IF(G295='Fee Schedule'!$C$22,'Fee Schedule'!$G$2,(VLOOKUP(D295,Families!$A$5:$I$205,4,0)))))))))))))))))</f>
        <v>0</v>
      </c>
      <c r="K295" s="210" t="b">
        <f>IF(D295&gt;0,(VLOOKUP(D295,Families!$A$5:$I$205,5,0)))</f>
        <v>0</v>
      </c>
      <c r="L295" s="260"/>
      <c r="M295" s="241"/>
      <c r="N295" s="241"/>
      <c r="O295" s="185">
        <f>IF(D295&gt;0,(VLOOKUP(D295,Families!$A$5:$I$205,3,0)),0)</f>
        <v>0</v>
      </c>
      <c r="P295" s="186">
        <f>IF(D295&gt;0,(VLOOKUP(D295,Families!$A$5:$I$205,7,0)),0)</f>
        <v>0</v>
      </c>
      <c r="Q295" s="200">
        <f>IF(D295&gt;0,(VLOOKUP(D295,Families!$A$5:$I$205,8,0)),0)</f>
        <v>0</v>
      </c>
      <c r="R295" s="201">
        <f>IF(D295&gt;0,(VLOOKUP(D295,Families!$A$5:$I$205,9,0)),0)</f>
        <v>0</v>
      </c>
    </row>
    <row r="296" spans="1:18" s="202" customFormat="1" ht="15" customHeight="1" x14ac:dyDescent="0.35">
      <c r="A296" s="189"/>
      <c r="B296" s="264"/>
      <c r="C296" s="264"/>
      <c r="D296" s="190"/>
      <c r="E296" s="179">
        <f>IF(D296&gt;0,(VLOOKUP(D296,Families!$A$5:$I$205,2,0)),0)</f>
        <v>0</v>
      </c>
      <c r="F296" s="192"/>
      <c r="G296" s="191"/>
      <c r="H296" s="192"/>
      <c r="I296" s="182">
        <f>IF(G296=0,0,(H296*(VLOOKUP(G296,'Fee Schedule'!$C$2:$D$35,2,FALSE))))</f>
        <v>0</v>
      </c>
      <c r="J296" s="183" t="b">
        <f>IF(D296&gt;0,(IF(G296='Fee Schedule'!$C$2,'Fee Schedule'!$G$2,(IF(G296='Fee Schedule'!$C$3,'Fee Schedule'!$G$2,(IF(G296='Fee Schedule'!$C$4,'Fee Schedule'!$G$2,(IF(G296='Fee Schedule'!$C$5,'Fee Schedule'!$G$2,(IF(G296='Fee Schedule'!$C$6,'Fee Schedule'!$G$2,(IF(G296='Fee Schedule'!$C$10,'Fee Schedule'!$G$2,(IF(G296='Fee Schedule'!$C$22,'Fee Schedule'!$G$2,(VLOOKUP(D296,Families!$A$5:$I$205,4,0)))))))))))))))))</f>
        <v>0</v>
      </c>
      <c r="K296" s="210" t="b">
        <f>IF(D296&gt;0,(VLOOKUP(D296,Families!$A$5:$I$205,5,0)))</f>
        <v>0</v>
      </c>
      <c r="L296" s="260"/>
      <c r="M296" s="241"/>
      <c r="N296" s="241"/>
      <c r="O296" s="185">
        <f>IF(D296&gt;0,(VLOOKUP(D296,Families!$A$5:$I$205,3,0)),0)</f>
        <v>0</v>
      </c>
      <c r="P296" s="186">
        <f>IF(D296&gt;0,(VLOOKUP(D296,Families!$A$5:$I$205,7,0)),0)</f>
        <v>0</v>
      </c>
      <c r="Q296" s="200">
        <f>IF(D296&gt;0,(VLOOKUP(D296,Families!$A$5:$I$205,8,0)),0)</f>
        <v>0</v>
      </c>
      <c r="R296" s="201">
        <f>IF(D296&gt;0,(VLOOKUP(D296,Families!$A$5:$I$205,9,0)),0)</f>
        <v>0</v>
      </c>
    </row>
    <row r="297" spans="1:18" s="202" customFormat="1" ht="15" customHeight="1" x14ac:dyDescent="0.35">
      <c r="A297" s="189"/>
      <c r="B297" s="264"/>
      <c r="C297" s="264"/>
      <c r="D297" s="190"/>
      <c r="E297" s="179">
        <f>IF(D297&gt;0,(VLOOKUP(D297,Families!$A$5:$I$205,2,0)),0)</f>
        <v>0</v>
      </c>
      <c r="F297" s="192"/>
      <c r="G297" s="191"/>
      <c r="H297" s="192"/>
      <c r="I297" s="182">
        <f>IF(G297=0,0,(H297*(VLOOKUP(G297,'Fee Schedule'!$C$2:$D$35,2,FALSE))))</f>
        <v>0</v>
      </c>
      <c r="J297" s="183" t="b">
        <f>IF(D297&gt;0,(IF(G297='Fee Schedule'!$C$2,'Fee Schedule'!$G$2,(IF(G297='Fee Schedule'!$C$3,'Fee Schedule'!$G$2,(IF(G297='Fee Schedule'!$C$4,'Fee Schedule'!$G$2,(IF(G297='Fee Schedule'!$C$5,'Fee Schedule'!$G$2,(IF(G297='Fee Schedule'!$C$6,'Fee Schedule'!$G$2,(IF(G297='Fee Schedule'!$C$10,'Fee Schedule'!$G$2,(IF(G297='Fee Schedule'!$C$22,'Fee Schedule'!$G$2,(VLOOKUP(D297,Families!$A$5:$I$205,4,0)))))))))))))))))</f>
        <v>0</v>
      </c>
      <c r="K297" s="210" t="b">
        <f>IF(D297&gt;0,(VLOOKUP(D297,Families!$A$5:$I$205,5,0)))</f>
        <v>0</v>
      </c>
      <c r="L297" s="260"/>
      <c r="M297" s="241"/>
      <c r="N297" s="241"/>
      <c r="O297" s="185">
        <f>IF(D297&gt;0,(VLOOKUP(D297,Families!$A$5:$I$205,3,0)),0)</f>
        <v>0</v>
      </c>
      <c r="P297" s="186">
        <f>IF(D297&gt;0,(VLOOKUP(D297,Families!$A$5:$I$205,7,0)),0)</f>
        <v>0</v>
      </c>
      <c r="Q297" s="200">
        <f>IF(D297&gt;0,(VLOOKUP(D297,Families!$A$5:$I$205,8,0)),0)</f>
        <v>0</v>
      </c>
      <c r="R297" s="201">
        <f>IF(D297&gt;0,(VLOOKUP(D297,Families!$A$5:$I$205,9,0)),0)</f>
        <v>0</v>
      </c>
    </row>
    <row r="298" spans="1:18" s="202" customFormat="1" ht="15" customHeight="1" x14ac:dyDescent="0.35">
      <c r="A298" s="189"/>
      <c r="B298" s="264"/>
      <c r="C298" s="264"/>
      <c r="D298" s="190"/>
      <c r="E298" s="179">
        <f>IF(D298&gt;0,(VLOOKUP(D298,Families!$A$5:$I$205,2,0)),0)</f>
        <v>0</v>
      </c>
      <c r="F298" s="192"/>
      <c r="G298" s="191"/>
      <c r="H298" s="192"/>
      <c r="I298" s="182">
        <f>IF(G298=0,0,(H298*(VLOOKUP(G298,'Fee Schedule'!$C$2:$D$35,2,FALSE))))</f>
        <v>0</v>
      </c>
      <c r="J298" s="183" t="b">
        <f>IF(D298&gt;0,(IF(G298='Fee Schedule'!$C$2,'Fee Schedule'!$G$2,(IF(G298='Fee Schedule'!$C$3,'Fee Schedule'!$G$2,(IF(G298='Fee Schedule'!$C$4,'Fee Schedule'!$G$2,(IF(G298='Fee Schedule'!$C$5,'Fee Schedule'!$G$2,(IF(G298='Fee Schedule'!$C$6,'Fee Schedule'!$G$2,(IF(G298='Fee Schedule'!$C$10,'Fee Schedule'!$G$2,(IF(G298='Fee Schedule'!$C$22,'Fee Schedule'!$G$2,(VLOOKUP(D298,Families!$A$5:$I$205,4,0)))))))))))))))))</f>
        <v>0</v>
      </c>
      <c r="K298" s="210" t="b">
        <f>IF(D298&gt;0,(VLOOKUP(D298,Families!$A$5:$I$205,5,0)))</f>
        <v>0</v>
      </c>
      <c r="L298" s="260"/>
      <c r="M298" s="241"/>
      <c r="N298" s="241"/>
      <c r="O298" s="185">
        <f>IF(D298&gt;0,(VLOOKUP(D298,Families!$A$5:$I$205,3,0)),0)</f>
        <v>0</v>
      </c>
      <c r="P298" s="186">
        <f>IF(D298&gt;0,(VLOOKUP(D298,Families!$A$5:$I$205,7,0)),0)</f>
        <v>0</v>
      </c>
      <c r="Q298" s="200">
        <f>IF(D298&gt;0,(VLOOKUP(D298,Families!$A$5:$I$205,8,0)),0)</f>
        <v>0</v>
      </c>
      <c r="R298" s="201">
        <f>IF(D298&gt;0,(VLOOKUP(D298,Families!$A$5:$I$205,9,0)),0)</f>
        <v>0</v>
      </c>
    </row>
    <row r="299" spans="1:18" s="202" customFormat="1" ht="15" customHeight="1" x14ac:dyDescent="0.35">
      <c r="A299" s="189"/>
      <c r="B299" s="264"/>
      <c r="C299" s="264"/>
      <c r="D299" s="190"/>
      <c r="E299" s="179">
        <f>IF(D299&gt;0,(VLOOKUP(D299,Families!$A$5:$I$205,2,0)),0)</f>
        <v>0</v>
      </c>
      <c r="F299" s="192"/>
      <c r="G299" s="191"/>
      <c r="H299" s="192"/>
      <c r="I299" s="182">
        <f>IF(G299=0,0,(H299*(VLOOKUP(G299,'Fee Schedule'!$C$2:$D$35,2,FALSE))))</f>
        <v>0</v>
      </c>
      <c r="J299" s="183" t="b">
        <f>IF(D299&gt;0,(IF(G299='Fee Schedule'!$C$2,'Fee Schedule'!$G$2,(IF(G299='Fee Schedule'!$C$3,'Fee Schedule'!$G$2,(IF(G299='Fee Schedule'!$C$4,'Fee Schedule'!$G$2,(IF(G299='Fee Schedule'!$C$5,'Fee Schedule'!$G$2,(IF(G299='Fee Schedule'!$C$6,'Fee Schedule'!$G$2,(IF(G299='Fee Schedule'!$C$10,'Fee Schedule'!$G$2,(IF(G299='Fee Schedule'!$C$22,'Fee Schedule'!$G$2,(VLOOKUP(D299,Families!$A$5:$I$205,4,0)))))))))))))))))</f>
        <v>0</v>
      </c>
      <c r="K299" s="210" t="b">
        <f>IF(D299&gt;0,(VLOOKUP(D299,Families!$A$5:$I$205,5,0)))</f>
        <v>0</v>
      </c>
      <c r="L299" s="260"/>
      <c r="M299" s="241"/>
      <c r="N299" s="241"/>
      <c r="O299" s="185">
        <f>IF(D299&gt;0,(VLOOKUP(D299,Families!$A$5:$I$205,3,0)),0)</f>
        <v>0</v>
      </c>
      <c r="P299" s="186">
        <f>IF(D299&gt;0,(VLOOKUP(D299,Families!$A$5:$I$205,7,0)),0)</f>
        <v>0</v>
      </c>
      <c r="Q299" s="200">
        <f>IF(D299&gt;0,(VLOOKUP(D299,Families!$A$5:$I$205,8,0)),0)</f>
        <v>0</v>
      </c>
      <c r="R299" s="201">
        <f>IF(D299&gt;0,(VLOOKUP(D299,Families!$A$5:$I$205,9,0)),0)</f>
        <v>0</v>
      </c>
    </row>
    <row r="300" spans="1:18" s="202" customFormat="1" ht="15" customHeight="1" x14ac:dyDescent="0.35">
      <c r="A300" s="189"/>
      <c r="B300" s="264"/>
      <c r="C300" s="264"/>
      <c r="D300" s="190"/>
      <c r="E300" s="179">
        <f>IF(D300&gt;0,(VLOOKUP(D300,Families!$A$5:$I$205,2,0)),0)</f>
        <v>0</v>
      </c>
      <c r="F300" s="192"/>
      <c r="G300" s="191"/>
      <c r="H300" s="192"/>
      <c r="I300" s="182">
        <f>IF(G300=0,0,(H300*(VLOOKUP(G300,'Fee Schedule'!$C$2:$D$35,2,FALSE))))</f>
        <v>0</v>
      </c>
      <c r="J300" s="183" t="b">
        <f>IF(D300&gt;0,(IF(G300='Fee Schedule'!$C$2,'Fee Schedule'!$G$2,(IF(G300='Fee Schedule'!$C$3,'Fee Schedule'!$G$2,(IF(G300='Fee Schedule'!$C$4,'Fee Schedule'!$G$2,(IF(G300='Fee Schedule'!$C$5,'Fee Schedule'!$G$2,(IF(G300='Fee Schedule'!$C$6,'Fee Schedule'!$G$2,(IF(G300='Fee Schedule'!$C$10,'Fee Schedule'!$G$2,(IF(G300='Fee Schedule'!$C$22,'Fee Schedule'!$G$2,(VLOOKUP(D300,Families!$A$5:$I$205,4,0)))))))))))))))))</f>
        <v>0</v>
      </c>
      <c r="K300" s="210" t="b">
        <f>IF(D300&gt;0,(VLOOKUP(D300,Families!$A$5:$I$205,5,0)))</f>
        <v>0</v>
      </c>
      <c r="L300" s="260"/>
      <c r="M300" s="241"/>
      <c r="N300" s="241"/>
      <c r="O300" s="185">
        <f>IF(D300&gt;0,(VLOOKUP(D300,Families!$A$5:$I$205,3,0)),0)</f>
        <v>0</v>
      </c>
      <c r="P300" s="186">
        <f>IF(D300&gt;0,(VLOOKUP(D300,Families!$A$5:$I$205,7,0)),0)</f>
        <v>0</v>
      </c>
      <c r="Q300" s="200">
        <f>IF(D300&gt;0,(VLOOKUP(D300,Families!$A$5:$I$205,8,0)),0)</f>
        <v>0</v>
      </c>
      <c r="R300" s="201">
        <f>IF(D300&gt;0,(VLOOKUP(D300,Families!$A$5:$I$205,9,0)),0)</f>
        <v>0</v>
      </c>
    </row>
    <row r="301" spans="1:18" s="202" customFormat="1" ht="15" customHeight="1" x14ac:dyDescent="0.35">
      <c r="A301" s="189"/>
      <c r="B301" s="264"/>
      <c r="C301" s="264"/>
      <c r="D301" s="190"/>
      <c r="E301" s="179">
        <f>IF(D301&gt;0,(VLOOKUP(D301,Families!$A$5:$I$205,2,0)),0)</f>
        <v>0</v>
      </c>
      <c r="F301" s="192"/>
      <c r="G301" s="191"/>
      <c r="H301" s="192"/>
      <c r="I301" s="182">
        <f>IF(G301=0,0,(H301*(VLOOKUP(G301,'Fee Schedule'!$C$2:$D$35,2,FALSE))))</f>
        <v>0</v>
      </c>
      <c r="J301" s="183" t="b">
        <f>IF(D301&gt;0,(IF(G301='Fee Schedule'!$C$2,'Fee Schedule'!$G$2,(IF(G301='Fee Schedule'!$C$3,'Fee Schedule'!$G$2,(IF(G301='Fee Schedule'!$C$4,'Fee Schedule'!$G$2,(IF(G301='Fee Schedule'!$C$5,'Fee Schedule'!$G$2,(IF(G301='Fee Schedule'!$C$6,'Fee Schedule'!$G$2,(IF(G301='Fee Schedule'!$C$10,'Fee Schedule'!$G$2,(IF(G301='Fee Schedule'!$C$22,'Fee Schedule'!$G$2,(VLOOKUP(D301,Families!$A$5:$I$205,4,0)))))))))))))))))</f>
        <v>0</v>
      </c>
      <c r="K301" s="210" t="b">
        <f>IF(D301&gt;0,(VLOOKUP(D301,Families!$A$5:$I$205,5,0)))</f>
        <v>0</v>
      </c>
      <c r="L301" s="260"/>
      <c r="M301" s="241"/>
      <c r="N301" s="241"/>
      <c r="O301" s="185">
        <f>IF(D301&gt;0,(VLOOKUP(D301,Families!$A$5:$I$205,3,0)),0)</f>
        <v>0</v>
      </c>
      <c r="P301" s="186">
        <f>IF(D301&gt;0,(VLOOKUP(D301,Families!$A$5:$I$205,7,0)),0)</f>
        <v>0</v>
      </c>
      <c r="Q301" s="200">
        <f>IF(D301&gt;0,(VLOOKUP(D301,Families!$A$5:$I$205,8,0)),0)</f>
        <v>0</v>
      </c>
      <c r="R301" s="201">
        <f>IF(D301&gt;0,(VLOOKUP(D301,Families!$A$5:$I$205,9,0)),0)</f>
        <v>0</v>
      </c>
    </row>
    <row r="302" spans="1:18" s="202" customFormat="1" ht="15" customHeight="1" x14ac:dyDescent="0.35">
      <c r="A302" s="189"/>
      <c r="B302" s="264"/>
      <c r="C302" s="264"/>
      <c r="D302" s="190"/>
      <c r="E302" s="179">
        <f>IF(D302&gt;0,(VLOOKUP(D302,Families!$A$5:$I$205,2,0)),0)</f>
        <v>0</v>
      </c>
      <c r="F302" s="192"/>
      <c r="G302" s="191"/>
      <c r="H302" s="192"/>
      <c r="I302" s="182">
        <f>IF(G302=0,0,(H302*(VLOOKUP(G302,'Fee Schedule'!$C$2:$D$35,2,FALSE))))</f>
        <v>0</v>
      </c>
      <c r="J302" s="183" t="b">
        <f>IF(D302&gt;0,(IF(G302='Fee Schedule'!$C$2,'Fee Schedule'!$G$2,(IF(G302='Fee Schedule'!$C$3,'Fee Schedule'!$G$2,(IF(G302='Fee Schedule'!$C$4,'Fee Schedule'!$G$2,(IF(G302='Fee Schedule'!$C$5,'Fee Schedule'!$G$2,(IF(G302='Fee Schedule'!$C$6,'Fee Schedule'!$G$2,(IF(G302='Fee Schedule'!$C$10,'Fee Schedule'!$G$2,(IF(G302='Fee Schedule'!$C$22,'Fee Schedule'!$G$2,(VLOOKUP(D302,Families!$A$5:$I$205,4,0)))))))))))))))))</f>
        <v>0</v>
      </c>
      <c r="K302" s="210" t="b">
        <f>IF(D302&gt;0,(VLOOKUP(D302,Families!$A$5:$I$205,5,0)))</f>
        <v>0</v>
      </c>
      <c r="L302" s="260"/>
      <c r="M302" s="241"/>
      <c r="N302" s="241"/>
      <c r="O302" s="185">
        <f>IF(D302&gt;0,(VLOOKUP(D302,Families!$A$5:$I$205,3,0)),0)</f>
        <v>0</v>
      </c>
      <c r="P302" s="186">
        <f>IF(D302&gt;0,(VLOOKUP(D302,Families!$A$5:$I$205,7,0)),0)</f>
        <v>0</v>
      </c>
      <c r="Q302" s="200">
        <f>IF(D302&gt;0,(VLOOKUP(D302,Families!$A$5:$I$205,8,0)),0)</f>
        <v>0</v>
      </c>
      <c r="R302" s="201">
        <f>IF(D302&gt;0,(VLOOKUP(D302,Families!$A$5:$I$205,9,0)),0)</f>
        <v>0</v>
      </c>
    </row>
    <row r="303" spans="1:18" s="202" customFormat="1" ht="15" customHeight="1" x14ac:dyDescent="0.35">
      <c r="A303" s="189"/>
      <c r="B303" s="264"/>
      <c r="C303" s="264"/>
      <c r="D303" s="190"/>
      <c r="E303" s="179">
        <f>IF(D303&gt;0,(VLOOKUP(D303,Families!$A$5:$I$205,2,0)),0)</f>
        <v>0</v>
      </c>
      <c r="F303" s="192"/>
      <c r="G303" s="191"/>
      <c r="H303" s="192"/>
      <c r="I303" s="182">
        <f>IF(G303=0,0,(H303*(VLOOKUP(G303,'Fee Schedule'!$C$2:$D$35,2,FALSE))))</f>
        <v>0</v>
      </c>
      <c r="J303" s="183" t="b">
        <f>IF(D303&gt;0,(IF(G303='Fee Schedule'!$C$2,'Fee Schedule'!$G$2,(IF(G303='Fee Schedule'!$C$3,'Fee Schedule'!$G$2,(IF(G303='Fee Schedule'!$C$4,'Fee Schedule'!$G$2,(IF(G303='Fee Schedule'!$C$5,'Fee Schedule'!$G$2,(IF(G303='Fee Schedule'!$C$6,'Fee Schedule'!$G$2,(IF(G303='Fee Schedule'!$C$10,'Fee Schedule'!$G$2,(IF(G303='Fee Schedule'!$C$22,'Fee Schedule'!$G$2,(VLOOKUP(D303,Families!$A$5:$I$205,4,0)))))))))))))))))</f>
        <v>0</v>
      </c>
      <c r="K303" s="210" t="b">
        <f>IF(D303&gt;0,(VLOOKUP(D303,Families!$A$5:$I$205,5,0)))</f>
        <v>0</v>
      </c>
      <c r="L303" s="260"/>
      <c r="M303" s="241"/>
      <c r="N303" s="241"/>
      <c r="O303" s="185">
        <f>IF(D303&gt;0,(VLOOKUP(D303,Families!$A$5:$I$205,3,0)),0)</f>
        <v>0</v>
      </c>
      <c r="P303" s="186">
        <f>IF(D303&gt;0,(VLOOKUP(D303,Families!$A$5:$I$205,7,0)),0)</f>
        <v>0</v>
      </c>
      <c r="Q303" s="200">
        <f>IF(D303&gt;0,(VLOOKUP(D303,Families!$A$5:$I$205,8,0)),0)</f>
        <v>0</v>
      </c>
      <c r="R303" s="201">
        <f>IF(D303&gt;0,(VLOOKUP(D303,Families!$A$5:$I$205,9,0)),0)</f>
        <v>0</v>
      </c>
    </row>
    <row r="304" spans="1:18" s="202" customFormat="1" ht="15" customHeight="1" x14ac:dyDescent="0.35">
      <c r="A304" s="189"/>
      <c r="B304" s="264"/>
      <c r="C304" s="264"/>
      <c r="D304" s="190"/>
      <c r="E304" s="179">
        <f>IF(D304&gt;0,(VLOOKUP(D304,Families!$A$5:$I$205,2,0)),0)</f>
        <v>0</v>
      </c>
      <c r="F304" s="192"/>
      <c r="G304" s="191"/>
      <c r="H304" s="192"/>
      <c r="I304" s="182">
        <f>IF(G304=0,0,(H304*(VLOOKUP(G304,'Fee Schedule'!$C$2:$D$35,2,FALSE))))</f>
        <v>0</v>
      </c>
      <c r="J304" s="183" t="b">
        <f>IF(D304&gt;0,(IF(G304='Fee Schedule'!$C$2,'Fee Schedule'!$G$2,(IF(G304='Fee Schedule'!$C$3,'Fee Schedule'!$G$2,(IF(G304='Fee Schedule'!$C$4,'Fee Schedule'!$G$2,(IF(G304='Fee Schedule'!$C$5,'Fee Schedule'!$G$2,(IF(G304='Fee Schedule'!$C$6,'Fee Schedule'!$G$2,(IF(G304='Fee Schedule'!$C$10,'Fee Schedule'!$G$2,(IF(G304='Fee Schedule'!$C$22,'Fee Schedule'!$G$2,(VLOOKUP(D304,Families!$A$5:$I$205,4,0)))))))))))))))))</f>
        <v>0</v>
      </c>
      <c r="K304" s="210" t="b">
        <f>IF(D304&gt;0,(VLOOKUP(D304,Families!$A$5:$I$205,5,0)))</f>
        <v>0</v>
      </c>
      <c r="L304" s="260"/>
      <c r="M304" s="241"/>
      <c r="N304" s="241"/>
      <c r="O304" s="185">
        <f>IF(D304&gt;0,(VLOOKUP(D304,Families!$A$5:$I$205,3,0)),0)</f>
        <v>0</v>
      </c>
      <c r="P304" s="186">
        <f>IF(D304&gt;0,(VLOOKUP(D304,Families!$A$5:$I$205,7,0)),0)</f>
        <v>0</v>
      </c>
      <c r="Q304" s="200">
        <f>IF(D304&gt;0,(VLOOKUP(D304,Families!$A$5:$I$205,8,0)),0)</f>
        <v>0</v>
      </c>
      <c r="R304" s="201">
        <f>IF(D304&gt;0,(VLOOKUP(D304,Families!$A$5:$I$205,9,0)),0)</f>
        <v>0</v>
      </c>
    </row>
    <row r="305" spans="1:18" s="202" customFormat="1" ht="15" customHeight="1" x14ac:dyDescent="0.35">
      <c r="A305" s="189"/>
      <c r="B305" s="264"/>
      <c r="C305" s="264"/>
      <c r="D305" s="190"/>
      <c r="E305" s="179">
        <f>IF(D305&gt;0,(VLOOKUP(D305,Families!$A$5:$I$205,2,0)),0)</f>
        <v>0</v>
      </c>
      <c r="F305" s="192"/>
      <c r="G305" s="191"/>
      <c r="H305" s="192"/>
      <c r="I305" s="182">
        <f>IF(G305=0,0,(H305*(VLOOKUP(G305,'Fee Schedule'!$C$2:$D$35,2,FALSE))))</f>
        <v>0</v>
      </c>
      <c r="J305" s="183" t="b">
        <f>IF(D305&gt;0,(IF(G305='Fee Schedule'!$C$2,'Fee Schedule'!$G$2,(IF(G305='Fee Schedule'!$C$3,'Fee Schedule'!$G$2,(IF(G305='Fee Schedule'!$C$4,'Fee Schedule'!$G$2,(IF(G305='Fee Schedule'!$C$5,'Fee Schedule'!$G$2,(IF(G305='Fee Schedule'!$C$6,'Fee Schedule'!$G$2,(IF(G305='Fee Schedule'!$C$10,'Fee Schedule'!$G$2,(IF(G305='Fee Schedule'!$C$22,'Fee Schedule'!$G$2,(VLOOKUP(D305,Families!$A$5:$I$205,4,0)))))))))))))))))</f>
        <v>0</v>
      </c>
      <c r="K305" s="210" t="b">
        <f>IF(D305&gt;0,(VLOOKUP(D305,Families!$A$5:$I$205,5,0)))</f>
        <v>0</v>
      </c>
      <c r="L305" s="260"/>
      <c r="M305" s="241"/>
      <c r="N305" s="241"/>
      <c r="O305" s="185">
        <f>IF(D305&gt;0,(VLOOKUP(D305,Families!$A$5:$I$205,3,0)),0)</f>
        <v>0</v>
      </c>
      <c r="P305" s="186">
        <f>IF(D305&gt;0,(VLOOKUP(D305,Families!$A$5:$I$205,7,0)),0)</f>
        <v>0</v>
      </c>
      <c r="Q305" s="200">
        <f>IF(D305&gt;0,(VLOOKUP(D305,Families!$A$5:$I$205,8,0)),0)</f>
        <v>0</v>
      </c>
      <c r="R305" s="201">
        <f>IF(D305&gt;0,(VLOOKUP(D305,Families!$A$5:$I$205,9,0)),0)</f>
        <v>0</v>
      </c>
    </row>
    <row r="306" spans="1:18" s="202" customFormat="1" ht="15" customHeight="1" x14ac:dyDescent="0.35">
      <c r="A306" s="189"/>
      <c r="B306" s="264"/>
      <c r="C306" s="264"/>
      <c r="D306" s="190"/>
      <c r="E306" s="179">
        <f>IF(D306&gt;0,(VLOOKUP(D306,Families!$A$5:$I$205,2,0)),0)</f>
        <v>0</v>
      </c>
      <c r="F306" s="192"/>
      <c r="G306" s="191"/>
      <c r="H306" s="192"/>
      <c r="I306" s="182">
        <f>IF(G306=0,0,(H306*(VLOOKUP(G306,'Fee Schedule'!$C$2:$D$35,2,FALSE))))</f>
        <v>0</v>
      </c>
      <c r="J306" s="183" t="b">
        <f>IF(D306&gt;0,(IF(G306='Fee Schedule'!$C$2,'Fee Schedule'!$G$2,(IF(G306='Fee Schedule'!$C$3,'Fee Schedule'!$G$2,(IF(G306='Fee Schedule'!$C$4,'Fee Schedule'!$G$2,(IF(G306='Fee Schedule'!$C$5,'Fee Schedule'!$G$2,(IF(G306='Fee Schedule'!$C$6,'Fee Schedule'!$G$2,(IF(G306='Fee Schedule'!$C$10,'Fee Schedule'!$G$2,(IF(G306='Fee Schedule'!$C$22,'Fee Schedule'!$G$2,(VLOOKUP(D306,Families!$A$5:$I$205,4,0)))))))))))))))))</f>
        <v>0</v>
      </c>
      <c r="K306" s="210" t="b">
        <f>IF(D306&gt;0,(VLOOKUP(D306,Families!$A$5:$I$205,5,0)))</f>
        <v>0</v>
      </c>
      <c r="L306" s="260"/>
      <c r="M306" s="241"/>
      <c r="N306" s="241"/>
      <c r="O306" s="185">
        <f>IF(D306&gt;0,(VLOOKUP(D306,Families!$A$5:$I$205,3,0)),0)</f>
        <v>0</v>
      </c>
      <c r="P306" s="186">
        <f>IF(D306&gt;0,(VLOOKUP(D306,Families!$A$5:$I$205,7,0)),0)</f>
        <v>0</v>
      </c>
      <c r="Q306" s="200">
        <f>IF(D306&gt;0,(VLOOKUP(D306,Families!$A$5:$I$205,8,0)),0)</f>
        <v>0</v>
      </c>
      <c r="R306" s="201">
        <f>IF(D306&gt;0,(VLOOKUP(D306,Families!$A$5:$I$205,9,0)),0)</f>
        <v>0</v>
      </c>
    </row>
    <row r="307" spans="1:18" s="202" customFormat="1" ht="15" customHeight="1" x14ac:dyDescent="0.35">
      <c r="A307" s="189"/>
      <c r="B307" s="264"/>
      <c r="C307" s="264"/>
      <c r="D307" s="190"/>
      <c r="E307" s="179">
        <f>IF(D307&gt;0,(VLOOKUP(D307,Families!$A$5:$I$205,2,0)),0)</f>
        <v>0</v>
      </c>
      <c r="F307" s="192"/>
      <c r="G307" s="191"/>
      <c r="H307" s="192"/>
      <c r="I307" s="182">
        <f>IF(G307=0,0,(H307*(VLOOKUP(G307,'Fee Schedule'!$C$2:$D$35,2,FALSE))))</f>
        <v>0</v>
      </c>
      <c r="J307" s="183" t="b">
        <f>IF(D307&gt;0,(IF(G307='Fee Schedule'!$C$2,'Fee Schedule'!$G$2,(IF(G307='Fee Schedule'!$C$3,'Fee Schedule'!$G$2,(IF(G307='Fee Schedule'!$C$4,'Fee Schedule'!$G$2,(IF(G307='Fee Schedule'!$C$5,'Fee Schedule'!$G$2,(IF(G307='Fee Schedule'!$C$6,'Fee Schedule'!$G$2,(IF(G307='Fee Schedule'!$C$10,'Fee Schedule'!$G$2,(IF(G307='Fee Schedule'!$C$22,'Fee Schedule'!$G$2,(VLOOKUP(D307,Families!$A$5:$I$205,4,0)))))))))))))))))</f>
        <v>0</v>
      </c>
      <c r="K307" s="210" t="b">
        <f>IF(D307&gt;0,(VLOOKUP(D307,Families!$A$5:$I$205,5,0)))</f>
        <v>0</v>
      </c>
      <c r="L307" s="260"/>
      <c r="M307" s="241"/>
      <c r="N307" s="241"/>
      <c r="O307" s="185">
        <f>IF(D307&gt;0,(VLOOKUP(D307,Families!$A$5:$I$205,3,0)),0)</f>
        <v>0</v>
      </c>
      <c r="P307" s="186">
        <f>IF(D307&gt;0,(VLOOKUP(D307,Families!$A$5:$I$205,7,0)),0)</f>
        <v>0</v>
      </c>
      <c r="Q307" s="200">
        <f>IF(D307&gt;0,(VLOOKUP(D307,Families!$A$5:$I$205,8,0)),0)</f>
        <v>0</v>
      </c>
      <c r="R307" s="201">
        <f>IF(D307&gt;0,(VLOOKUP(D307,Families!$A$5:$I$205,9,0)),0)</f>
        <v>0</v>
      </c>
    </row>
    <row r="308" spans="1:18" s="202" customFormat="1" ht="15" customHeight="1" x14ac:dyDescent="0.35">
      <c r="A308" s="189"/>
      <c r="B308" s="264"/>
      <c r="C308" s="264"/>
      <c r="D308" s="190"/>
      <c r="E308" s="179">
        <f>IF(D308&gt;0,(VLOOKUP(D308,Families!$A$5:$I$205,2,0)),0)</f>
        <v>0</v>
      </c>
      <c r="F308" s="192"/>
      <c r="G308" s="191"/>
      <c r="H308" s="192"/>
      <c r="I308" s="182">
        <f>IF(G308=0,0,(H308*(VLOOKUP(G308,'Fee Schedule'!$C$2:$D$35,2,FALSE))))</f>
        <v>0</v>
      </c>
      <c r="J308" s="183" t="b">
        <f>IF(D308&gt;0,(IF(G308='Fee Schedule'!$C$2,'Fee Schedule'!$G$2,(IF(G308='Fee Schedule'!$C$3,'Fee Schedule'!$G$2,(IF(G308='Fee Schedule'!$C$4,'Fee Schedule'!$G$2,(IF(G308='Fee Schedule'!$C$5,'Fee Schedule'!$G$2,(IF(G308='Fee Schedule'!$C$6,'Fee Schedule'!$G$2,(IF(G308='Fee Schedule'!$C$10,'Fee Schedule'!$G$2,(IF(G308='Fee Schedule'!$C$22,'Fee Schedule'!$G$2,(VLOOKUP(D308,Families!$A$5:$I$205,4,0)))))))))))))))))</f>
        <v>0</v>
      </c>
      <c r="K308" s="210" t="b">
        <f>IF(D308&gt;0,(VLOOKUP(D308,Families!$A$5:$I$205,5,0)))</f>
        <v>0</v>
      </c>
      <c r="L308" s="260"/>
      <c r="M308" s="241"/>
      <c r="N308" s="241"/>
      <c r="O308" s="185">
        <f>IF(D308&gt;0,(VLOOKUP(D308,Families!$A$5:$I$205,3,0)),0)</f>
        <v>0</v>
      </c>
      <c r="P308" s="186">
        <f>IF(D308&gt;0,(VLOOKUP(D308,Families!$A$5:$I$205,7,0)),0)</f>
        <v>0</v>
      </c>
      <c r="Q308" s="200">
        <f>IF(D308&gt;0,(VLOOKUP(D308,Families!$A$5:$I$205,8,0)),0)</f>
        <v>0</v>
      </c>
      <c r="R308" s="201">
        <f>IF(D308&gt;0,(VLOOKUP(D308,Families!$A$5:$I$205,9,0)),0)</f>
        <v>0</v>
      </c>
    </row>
    <row r="309" spans="1:18" s="202" customFormat="1" ht="15" customHeight="1" x14ac:dyDescent="0.35">
      <c r="A309" s="189"/>
      <c r="B309" s="264"/>
      <c r="C309" s="264"/>
      <c r="D309" s="190"/>
      <c r="E309" s="179">
        <f>IF(D309&gt;0,(VLOOKUP(D309,Families!$A$5:$I$205,2,0)),0)</f>
        <v>0</v>
      </c>
      <c r="F309" s="192"/>
      <c r="G309" s="191"/>
      <c r="H309" s="192"/>
      <c r="I309" s="182">
        <f>IF(G309=0,0,(H309*(VLOOKUP(G309,'Fee Schedule'!$C$2:$D$35,2,FALSE))))</f>
        <v>0</v>
      </c>
      <c r="J309" s="183" t="b">
        <f>IF(D309&gt;0,(IF(G309='Fee Schedule'!$C$2,'Fee Schedule'!$G$2,(IF(G309='Fee Schedule'!$C$3,'Fee Schedule'!$G$2,(IF(G309='Fee Schedule'!$C$4,'Fee Schedule'!$G$2,(IF(G309='Fee Schedule'!$C$5,'Fee Schedule'!$G$2,(IF(G309='Fee Schedule'!$C$6,'Fee Schedule'!$G$2,(IF(G309='Fee Schedule'!$C$10,'Fee Schedule'!$G$2,(IF(G309='Fee Schedule'!$C$22,'Fee Schedule'!$G$2,(VLOOKUP(D309,Families!$A$5:$I$205,4,0)))))))))))))))))</f>
        <v>0</v>
      </c>
      <c r="K309" s="210" t="b">
        <f>IF(D309&gt;0,(VLOOKUP(D309,Families!$A$5:$I$205,5,0)))</f>
        <v>0</v>
      </c>
      <c r="L309" s="260"/>
      <c r="M309" s="241"/>
      <c r="N309" s="241"/>
      <c r="O309" s="185">
        <f>IF(D309&gt;0,(VLOOKUP(D309,Families!$A$5:$I$205,3,0)),0)</f>
        <v>0</v>
      </c>
      <c r="P309" s="186">
        <f>IF(D309&gt;0,(VLOOKUP(D309,Families!$A$5:$I$205,7,0)),0)</f>
        <v>0</v>
      </c>
      <c r="Q309" s="200">
        <f>IF(D309&gt;0,(VLOOKUP(D309,Families!$A$5:$I$205,8,0)),0)</f>
        <v>0</v>
      </c>
      <c r="R309" s="201">
        <f>IF(D309&gt;0,(VLOOKUP(D309,Families!$A$5:$I$205,9,0)),0)</f>
        <v>0</v>
      </c>
    </row>
    <row r="310" spans="1:18" s="202" customFormat="1" ht="15" customHeight="1" x14ac:dyDescent="0.35">
      <c r="A310" s="189"/>
      <c r="B310" s="264"/>
      <c r="C310" s="264"/>
      <c r="D310" s="190"/>
      <c r="E310" s="179">
        <f>IF(D310&gt;0,(VLOOKUP(D310,Families!$A$5:$I$205,2,0)),0)</f>
        <v>0</v>
      </c>
      <c r="F310" s="192"/>
      <c r="G310" s="191"/>
      <c r="H310" s="192"/>
      <c r="I310" s="182">
        <f>IF(G310=0,0,(H310*(VLOOKUP(G310,'Fee Schedule'!$C$2:$D$35,2,FALSE))))</f>
        <v>0</v>
      </c>
      <c r="J310" s="183" t="b">
        <f>IF(D310&gt;0,(IF(G310='Fee Schedule'!$C$2,'Fee Schedule'!$G$2,(IF(G310='Fee Schedule'!$C$3,'Fee Schedule'!$G$2,(IF(G310='Fee Schedule'!$C$4,'Fee Schedule'!$G$2,(IF(G310='Fee Schedule'!$C$5,'Fee Schedule'!$G$2,(IF(G310='Fee Schedule'!$C$6,'Fee Schedule'!$G$2,(IF(G310='Fee Schedule'!$C$10,'Fee Schedule'!$G$2,(IF(G310='Fee Schedule'!$C$22,'Fee Schedule'!$G$2,(VLOOKUP(D310,Families!$A$5:$I$205,4,0)))))))))))))))))</f>
        <v>0</v>
      </c>
      <c r="K310" s="210" t="b">
        <f>IF(D310&gt;0,(VLOOKUP(D310,Families!$A$5:$I$205,5,0)))</f>
        <v>0</v>
      </c>
      <c r="L310" s="260"/>
      <c r="M310" s="241"/>
      <c r="N310" s="241"/>
      <c r="O310" s="185">
        <f>IF(D310&gt;0,(VLOOKUP(D310,Families!$A$5:$I$205,3,0)),0)</f>
        <v>0</v>
      </c>
      <c r="P310" s="186">
        <f>IF(D310&gt;0,(VLOOKUP(D310,Families!$A$5:$I$205,7,0)),0)</f>
        <v>0</v>
      </c>
      <c r="Q310" s="200">
        <f>IF(D310&gt;0,(VLOOKUP(D310,Families!$A$5:$I$205,8,0)),0)</f>
        <v>0</v>
      </c>
      <c r="R310" s="201">
        <f>IF(D310&gt;0,(VLOOKUP(D310,Families!$A$5:$I$205,9,0)),0)</f>
        <v>0</v>
      </c>
    </row>
    <row r="311" spans="1:18" s="202" customFormat="1" ht="15" customHeight="1" x14ac:dyDescent="0.35">
      <c r="A311" s="189"/>
      <c r="B311" s="264"/>
      <c r="C311" s="264"/>
      <c r="D311" s="190"/>
      <c r="E311" s="179">
        <f>IF(D311&gt;0,(VLOOKUP(D311,Families!$A$5:$I$205,2,0)),0)</f>
        <v>0</v>
      </c>
      <c r="F311" s="192"/>
      <c r="G311" s="191"/>
      <c r="H311" s="192"/>
      <c r="I311" s="182">
        <f>IF(G311=0,0,(H311*(VLOOKUP(G311,'Fee Schedule'!$C$2:$D$35,2,FALSE))))</f>
        <v>0</v>
      </c>
      <c r="J311" s="183" t="b">
        <f>IF(D311&gt;0,(IF(G311='Fee Schedule'!$C$2,'Fee Schedule'!$G$2,(IF(G311='Fee Schedule'!$C$3,'Fee Schedule'!$G$2,(IF(G311='Fee Schedule'!$C$4,'Fee Schedule'!$G$2,(IF(G311='Fee Schedule'!$C$5,'Fee Schedule'!$G$2,(IF(G311='Fee Schedule'!$C$6,'Fee Schedule'!$G$2,(IF(G311='Fee Schedule'!$C$10,'Fee Schedule'!$G$2,(IF(G311='Fee Schedule'!$C$22,'Fee Schedule'!$G$2,(VLOOKUP(D311,Families!$A$5:$I$205,4,0)))))))))))))))))</f>
        <v>0</v>
      </c>
      <c r="K311" s="210" t="b">
        <f>IF(D311&gt;0,(VLOOKUP(D311,Families!$A$5:$I$205,5,0)))</f>
        <v>0</v>
      </c>
      <c r="L311" s="260"/>
      <c r="M311" s="241"/>
      <c r="N311" s="241"/>
      <c r="O311" s="185">
        <f>IF(D311&gt;0,(VLOOKUP(D311,Families!$A$5:$I$205,3,0)),0)</f>
        <v>0</v>
      </c>
      <c r="P311" s="186">
        <f>IF(D311&gt;0,(VLOOKUP(D311,Families!$A$5:$I$205,7,0)),0)</f>
        <v>0</v>
      </c>
      <c r="Q311" s="200">
        <f>IF(D311&gt;0,(VLOOKUP(D311,Families!$A$5:$I$205,8,0)),0)</f>
        <v>0</v>
      </c>
      <c r="R311" s="201">
        <f>IF(D311&gt;0,(VLOOKUP(D311,Families!$A$5:$I$205,9,0)),0)</f>
        <v>0</v>
      </c>
    </row>
    <row r="312" spans="1:18" s="202" customFormat="1" ht="15" customHeight="1" x14ac:dyDescent="0.35">
      <c r="A312" s="189"/>
      <c r="B312" s="264"/>
      <c r="C312" s="264"/>
      <c r="D312" s="190"/>
      <c r="E312" s="179">
        <f>IF(D312&gt;0,(VLOOKUP(D312,Families!$A$5:$I$205,2,0)),0)</f>
        <v>0</v>
      </c>
      <c r="F312" s="192"/>
      <c r="G312" s="191"/>
      <c r="H312" s="192"/>
      <c r="I312" s="182">
        <f>IF(G312=0,0,(H312*(VLOOKUP(G312,'Fee Schedule'!$C$2:$D$35,2,FALSE))))</f>
        <v>0</v>
      </c>
      <c r="J312" s="183" t="b">
        <f>IF(D312&gt;0,(IF(G312='Fee Schedule'!$C$2,'Fee Schedule'!$G$2,(IF(G312='Fee Schedule'!$C$3,'Fee Schedule'!$G$2,(IF(G312='Fee Schedule'!$C$4,'Fee Schedule'!$G$2,(IF(G312='Fee Schedule'!$C$5,'Fee Schedule'!$G$2,(IF(G312='Fee Schedule'!$C$6,'Fee Schedule'!$G$2,(IF(G312='Fee Schedule'!$C$10,'Fee Schedule'!$G$2,(IF(G312='Fee Schedule'!$C$22,'Fee Schedule'!$G$2,(VLOOKUP(D312,Families!$A$5:$I$205,4,0)))))))))))))))))</f>
        <v>0</v>
      </c>
      <c r="K312" s="210" t="b">
        <f>IF(D312&gt;0,(VLOOKUP(D312,Families!$A$5:$I$205,5,0)))</f>
        <v>0</v>
      </c>
      <c r="L312" s="260"/>
      <c r="M312" s="241"/>
      <c r="N312" s="241"/>
      <c r="O312" s="185">
        <f>IF(D312&gt;0,(VLOOKUP(D312,Families!$A$5:$I$205,3,0)),0)</f>
        <v>0</v>
      </c>
      <c r="P312" s="186">
        <f>IF(D312&gt;0,(VLOOKUP(D312,Families!$A$5:$I$205,7,0)),0)</f>
        <v>0</v>
      </c>
      <c r="Q312" s="200">
        <f>IF(D312&gt;0,(VLOOKUP(D312,Families!$A$5:$I$205,8,0)),0)</f>
        <v>0</v>
      </c>
      <c r="R312" s="201">
        <f>IF(D312&gt;0,(VLOOKUP(D312,Families!$A$5:$I$205,9,0)),0)</f>
        <v>0</v>
      </c>
    </row>
    <row r="313" spans="1:18" s="202" customFormat="1" ht="15" customHeight="1" x14ac:dyDescent="0.35">
      <c r="A313" s="189"/>
      <c r="B313" s="264"/>
      <c r="C313" s="264"/>
      <c r="D313" s="190"/>
      <c r="E313" s="179">
        <f>IF(D313&gt;0,(VLOOKUP(D313,Families!$A$5:$I$205,2,0)),0)</f>
        <v>0</v>
      </c>
      <c r="F313" s="192"/>
      <c r="G313" s="191"/>
      <c r="H313" s="192"/>
      <c r="I313" s="182">
        <f>IF(G313=0,0,(H313*(VLOOKUP(G313,'Fee Schedule'!$C$2:$D$35,2,FALSE))))</f>
        <v>0</v>
      </c>
      <c r="J313" s="183" t="b">
        <f>IF(D313&gt;0,(IF(G313='Fee Schedule'!$C$2,'Fee Schedule'!$G$2,(IF(G313='Fee Schedule'!$C$3,'Fee Schedule'!$G$2,(IF(G313='Fee Schedule'!$C$4,'Fee Schedule'!$G$2,(IF(G313='Fee Schedule'!$C$5,'Fee Schedule'!$G$2,(IF(G313='Fee Schedule'!$C$6,'Fee Schedule'!$G$2,(IF(G313='Fee Schedule'!$C$10,'Fee Schedule'!$G$2,(IF(G313='Fee Schedule'!$C$22,'Fee Schedule'!$G$2,(VLOOKUP(D313,Families!$A$5:$I$205,4,0)))))))))))))))))</f>
        <v>0</v>
      </c>
      <c r="K313" s="210" t="b">
        <f>IF(D313&gt;0,(VLOOKUP(D313,Families!$A$5:$I$205,5,0)))</f>
        <v>0</v>
      </c>
      <c r="L313" s="260"/>
      <c r="M313" s="241"/>
      <c r="N313" s="241"/>
      <c r="O313" s="185">
        <f>IF(D313&gt;0,(VLOOKUP(D313,Families!$A$5:$I$205,3,0)),0)</f>
        <v>0</v>
      </c>
      <c r="P313" s="186">
        <f>IF(D313&gt;0,(VLOOKUP(D313,Families!$A$5:$I$205,7,0)),0)</f>
        <v>0</v>
      </c>
      <c r="Q313" s="200">
        <f>IF(D313&gt;0,(VLOOKUP(D313,Families!$A$5:$I$205,8,0)),0)</f>
        <v>0</v>
      </c>
      <c r="R313" s="201">
        <f>IF(D313&gt;0,(VLOOKUP(D313,Families!$A$5:$I$205,9,0)),0)</f>
        <v>0</v>
      </c>
    </row>
    <row r="314" spans="1:18" s="202" customFormat="1" ht="15" customHeight="1" x14ac:dyDescent="0.35">
      <c r="A314" s="189"/>
      <c r="B314" s="264"/>
      <c r="C314" s="264"/>
      <c r="D314" s="190"/>
      <c r="E314" s="179">
        <f>IF(D314&gt;0,(VLOOKUP(D314,Families!$A$5:$I$205,2,0)),0)</f>
        <v>0</v>
      </c>
      <c r="F314" s="192"/>
      <c r="G314" s="191"/>
      <c r="H314" s="192"/>
      <c r="I314" s="182">
        <f>IF(G314=0,0,(H314*(VLOOKUP(G314,'Fee Schedule'!$C$2:$D$35,2,FALSE))))</f>
        <v>0</v>
      </c>
      <c r="J314" s="183" t="b">
        <f>IF(D314&gt;0,(IF(G314='Fee Schedule'!$C$2,'Fee Schedule'!$G$2,(IF(G314='Fee Schedule'!$C$3,'Fee Schedule'!$G$2,(IF(G314='Fee Schedule'!$C$4,'Fee Schedule'!$G$2,(IF(G314='Fee Schedule'!$C$5,'Fee Schedule'!$G$2,(IF(G314='Fee Schedule'!$C$6,'Fee Schedule'!$G$2,(IF(G314='Fee Schedule'!$C$10,'Fee Schedule'!$G$2,(IF(G314='Fee Schedule'!$C$22,'Fee Schedule'!$G$2,(VLOOKUP(D314,Families!$A$5:$I$205,4,0)))))))))))))))))</f>
        <v>0</v>
      </c>
      <c r="K314" s="210" t="b">
        <f>IF(D314&gt;0,(VLOOKUP(D314,Families!$A$5:$I$205,5,0)))</f>
        <v>0</v>
      </c>
      <c r="L314" s="260"/>
      <c r="M314" s="241"/>
      <c r="N314" s="241"/>
      <c r="O314" s="185">
        <f>IF(D314&gt;0,(VLOOKUP(D314,Families!$A$5:$I$205,3,0)),0)</f>
        <v>0</v>
      </c>
      <c r="P314" s="186">
        <f>IF(D314&gt;0,(VLOOKUP(D314,Families!$A$5:$I$205,7,0)),0)</f>
        <v>0</v>
      </c>
      <c r="Q314" s="200">
        <f>IF(D314&gt;0,(VLOOKUP(D314,Families!$A$5:$I$205,8,0)),0)</f>
        <v>0</v>
      </c>
      <c r="R314" s="201">
        <f>IF(D314&gt;0,(VLOOKUP(D314,Families!$A$5:$I$205,9,0)),0)</f>
        <v>0</v>
      </c>
    </row>
    <row r="315" spans="1:18" s="202" customFormat="1" ht="15" customHeight="1" x14ac:dyDescent="0.35">
      <c r="A315" s="189"/>
      <c r="B315" s="264"/>
      <c r="C315" s="264"/>
      <c r="D315" s="190"/>
      <c r="E315" s="179">
        <f>IF(D315&gt;0,(VLOOKUP(D315,Families!$A$5:$I$205,2,0)),0)</f>
        <v>0</v>
      </c>
      <c r="F315" s="192"/>
      <c r="G315" s="191"/>
      <c r="H315" s="192"/>
      <c r="I315" s="182">
        <f>IF(G315=0,0,(H315*(VLOOKUP(G315,'Fee Schedule'!$C$2:$D$35,2,FALSE))))</f>
        <v>0</v>
      </c>
      <c r="J315" s="183" t="b">
        <f>IF(D315&gt;0,(IF(G315='Fee Schedule'!$C$2,'Fee Schedule'!$G$2,(IF(G315='Fee Schedule'!$C$3,'Fee Schedule'!$G$2,(IF(G315='Fee Schedule'!$C$4,'Fee Schedule'!$G$2,(IF(G315='Fee Schedule'!$C$5,'Fee Schedule'!$G$2,(IF(G315='Fee Schedule'!$C$6,'Fee Schedule'!$G$2,(IF(G315='Fee Schedule'!$C$10,'Fee Schedule'!$G$2,(IF(G315='Fee Schedule'!$C$22,'Fee Schedule'!$G$2,(VLOOKUP(D315,Families!$A$5:$I$205,4,0)))))))))))))))))</f>
        <v>0</v>
      </c>
      <c r="K315" s="210" t="b">
        <f>IF(D315&gt;0,(VLOOKUP(D315,Families!$A$5:$I$205,5,0)))</f>
        <v>0</v>
      </c>
      <c r="L315" s="260"/>
      <c r="M315" s="241"/>
      <c r="N315" s="241"/>
      <c r="O315" s="185">
        <f>IF(D315&gt;0,(VLOOKUP(D315,Families!$A$5:$I$205,3,0)),0)</f>
        <v>0</v>
      </c>
      <c r="P315" s="186">
        <f>IF(D315&gt;0,(VLOOKUP(D315,Families!$A$5:$I$205,7,0)),0)</f>
        <v>0</v>
      </c>
      <c r="Q315" s="200">
        <f>IF(D315&gt;0,(VLOOKUP(D315,Families!$A$5:$I$205,8,0)),0)</f>
        <v>0</v>
      </c>
      <c r="R315" s="201">
        <f>IF(D315&gt;0,(VLOOKUP(D315,Families!$A$5:$I$205,9,0)),0)</f>
        <v>0</v>
      </c>
    </row>
    <row r="316" spans="1:18" s="202" customFormat="1" ht="15" customHeight="1" x14ac:dyDescent="0.35">
      <c r="A316" s="189"/>
      <c r="B316" s="264"/>
      <c r="C316" s="264"/>
      <c r="D316" s="190"/>
      <c r="E316" s="179">
        <f>IF(D316&gt;0,(VLOOKUP(D316,Families!$A$5:$I$205,2,0)),0)</f>
        <v>0</v>
      </c>
      <c r="F316" s="192"/>
      <c r="G316" s="191"/>
      <c r="H316" s="192"/>
      <c r="I316" s="182">
        <f>IF(G316=0,0,(H316*(VLOOKUP(G316,'Fee Schedule'!$C$2:$D$35,2,FALSE))))</f>
        <v>0</v>
      </c>
      <c r="J316" s="183" t="b">
        <f>IF(D316&gt;0,(IF(G316='Fee Schedule'!$C$2,'Fee Schedule'!$G$2,(IF(G316='Fee Schedule'!$C$3,'Fee Schedule'!$G$2,(IF(G316='Fee Schedule'!$C$4,'Fee Schedule'!$G$2,(IF(G316='Fee Schedule'!$C$5,'Fee Schedule'!$G$2,(IF(G316='Fee Schedule'!$C$6,'Fee Schedule'!$G$2,(IF(G316='Fee Schedule'!$C$10,'Fee Schedule'!$G$2,(IF(G316='Fee Schedule'!$C$22,'Fee Schedule'!$G$2,(VLOOKUP(D316,Families!$A$5:$I$205,4,0)))))))))))))))))</f>
        <v>0</v>
      </c>
      <c r="K316" s="210" t="b">
        <f>IF(D316&gt;0,(VLOOKUP(D316,Families!$A$5:$I$205,5,0)))</f>
        <v>0</v>
      </c>
      <c r="L316" s="260"/>
      <c r="M316" s="241"/>
      <c r="N316" s="241"/>
      <c r="O316" s="185">
        <f>IF(D316&gt;0,(VLOOKUP(D316,Families!$A$5:$I$205,3,0)),0)</f>
        <v>0</v>
      </c>
      <c r="P316" s="186">
        <f>IF(D316&gt;0,(VLOOKUP(D316,Families!$A$5:$I$205,7,0)),0)</f>
        <v>0</v>
      </c>
      <c r="Q316" s="200">
        <f>IF(D316&gt;0,(VLOOKUP(D316,Families!$A$5:$I$205,8,0)),0)</f>
        <v>0</v>
      </c>
      <c r="R316" s="201">
        <f>IF(D316&gt;0,(VLOOKUP(D316,Families!$A$5:$I$205,9,0)),0)</f>
        <v>0</v>
      </c>
    </row>
    <row r="317" spans="1:18" s="202" customFormat="1" ht="15" customHeight="1" x14ac:dyDescent="0.35">
      <c r="A317" s="189"/>
      <c r="B317" s="264"/>
      <c r="C317" s="264"/>
      <c r="D317" s="190"/>
      <c r="E317" s="179">
        <f>IF(D317&gt;0,(VLOOKUP(D317,Families!$A$5:$I$205,2,0)),0)</f>
        <v>0</v>
      </c>
      <c r="F317" s="192"/>
      <c r="G317" s="191"/>
      <c r="H317" s="192"/>
      <c r="I317" s="182">
        <f>IF(G317=0,0,(H317*(VLOOKUP(G317,'Fee Schedule'!$C$2:$D$35,2,FALSE))))</f>
        <v>0</v>
      </c>
      <c r="J317" s="183" t="b">
        <f>IF(D317&gt;0,(IF(G317='Fee Schedule'!$C$2,'Fee Schedule'!$G$2,(IF(G317='Fee Schedule'!$C$3,'Fee Schedule'!$G$2,(IF(G317='Fee Schedule'!$C$4,'Fee Schedule'!$G$2,(IF(G317='Fee Schedule'!$C$5,'Fee Schedule'!$G$2,(IF(G317='Fee Schedule'!$C$6,'Fee Schedule'!$G$2,(IF(G317='Fee Schedule'!$C$10,'Fee Schedule'!$G$2,(IF(G317='Fee Schedule'!$C$22,'Fee Schedule'!$G$2,(VLOOKUP(D317,Families!$A$5:$I$205,4,0)))))))))))))))))</f>
        <v>0</v>
      </c>
      <c r="K317" s="210" t="b">
        <f>IF(D317&gt;0,(VLOOKUP(D317,Families!$A$5:$I$205,5,0)))</f>
        <v>0</v>
      </c>
      <c r="L317" s="260"/>
      <c r="M317" s="241"/>
      <c r="N317" s="241"/>
      <c r="O317" s="185">
        <f>IF(D317&gt;0,(VLOOKUP(D317,Families!$A$5:$I$205,3,0)),0)</f>
        <v>0</v>
      </c>
      <c r="P317" s="186">
        <f>IF(D317&gt;0,(VLOOKUP(D317,Families!$A$5:$I$205,7,0)),0)</f>
        <v>0</v>
      </c>
      <c r="Q317" s="200">
        <f>IF(D317&gt;0,(VLOOKUP(D317,Families!$A$5:$I$205,8,0)),0)</f>
        <v>0</v>
      </c>
      <c r="R317" s="201">
        <f>IF(D317&gt;0,(VLOOKUP(D317,Families!$A$5:$I$205,9,0)),0)</f>
        <v>0</v>
      </c>
    </row>
    <row r="318" spans="1:18" s="202" customFormat="1" ht="15" customHeight="1" x14ac:dyDescent="0.35">
      <c r="A318" s="189"/>
      <c r="B318" s="264"/>
      <c r="C318" s="264"/>
      <c r="D318" s="190"/>
      <c r="E318" s="179">
        <f>IF(D318&gt;0,(VLOOKUP(D318,Families!$A$5:$I$205,2,0)),0)</f>
        <v>0</v>
      </c>
      <c r="F318" s="192"/>
      <c r="G318" s="191"/>
      <c r="H318" s="192"/>
      <c r="I318" s="182">
        <f>IF(G318=0,0,(H318*(VLOOKUP(G318,'Fee Schedule'!$C$2:$D$35,2,FALSE))))</f>
        <v>0</v>
      </c>
      <c r="J318" s="183" t="b">
        <f>IF(D318&gt;0,(IF(G318='Fee Schedule'!$C$2,'Fee Schedule'!$G$2,(IF(G318='Fee Schedule'!$C$3,'Fee Schedule'!$G$2,(IF(G318='Fee Schedule'!$C$4,'Fee Schedule'!$G$2,(IF(G318='Fee Schedule'!$C$5,'Fee Schedule'!$G$2,(IF(G318='Fee Schedule'!$C$6,'Fee Schedule'!$G$2,(IF(G318='Fee Schedule'!$C$10,'Fee Schedule'!$G$2,(IF(G318='Fee Schedule'!$C$22,'Fee Schedule'!$G$2,(VLOOKUP(D318,Families!$A$5:$I$205,4,0)))))))))))))))))</f>
        <v>0</v>
      </c>
      <c r="K318" s="210" t="b">
        <f>IF(D318&gt;0,(VLOOKUP(D318,Families!$A$5:$I$205,5,0)))</f>
        <v>0</v>
      </c>
      <c r="L318" s="260"/>
      <c r="M318" s="241"/>
      <c r="N318" s="241"/>
      <c r="O318" s="185">
        <f>IF(D318&gt;0,(VLOOKUP(D318,Families!$A$5:$I$205,3,0)),0)</f>
        <v>0</v>
      </c>
      <c r="P318" s="186">
        <f>IF(D318&gt;0,(VLOOKUP(D318,Families!$A$5:$I$205,7,0)),0)</f>
        <v>0</v>
      </c>
      <c r="Q318" s="200">
        <f>IF(D318&gt;0,(VLOOKUP(D318,Families!$A$5:$I$205,8,0)),0)</f>
        <v>0</v>
      </c>
      <c r="R318" s="201">
        <f>IF(D318&gt;0,(VLOOKUP(D318,Families!$A$5:$I$205,9,0)),0)</f>
        <v>0</v>
      </c>
    </row>
    <row r="319" spans="1:18" s="202" customFormat="1" ht="15" customHeight="1" x14ac:dyDescent="0.35">
      <c r="A319" s="189"/>
      <c r="B319" s="264"/>
      <c r="C319" s="264"/>
      <c r="D319" s="190"/>
      <c r="E319" s="179">
        <f>IF(D319&gt;0,(VLOOKUP(D319,Families!$A$5:$I$205,2,0)),0)</f>
        <v>0</v>
      </c>
      <c r="F319" s="192"/>
      <c r="G319" s="191"/>
      <c r="H319" s="192"/>
      <c r="I319" s="182">
        <f>IF(G319=0,0,(H319*(VLOOKUP(G319,'Fee Schedule'!$C$2:$D$35,2,FALSE))))</f>
        <v>0</v>
      </c>
      <c r="J319" s="183" t="b">
        <f>IF(D319&gt;0,(IF(G319='Fee Schedule'!$C$2,'Fee Schedule'!$G$2,(IF(G319='Fee Schedule'!$C$3,'Fee Schedule'!$G$2,(IF(G319='Fee Schedule'!$C$4,'Fee Schedule'!$G$2,(IF(G319='Fee Schedule'!$C$5,'Fee Schedule'!$G$2,(IF(G319='Fee Schedule'!$C$6,'Fee Schedule'!$G$2,(IF(G319='Fee Schedule'!$C$10,'Fee Schedule'!$G$2,(IF(G319='Fee Schedule'!$C$22,'Fee Schedule'!$G$2,(VLOOKUP(D319,Families!$A$5:$I$205,4,0)))))))))))))))))</f>
        <v>0</v>
      </c>
      <c r="K319" s="210" t="b">
        <f>IF(D319&gt;0,(VLOOKUP(D319,Families!$A$5:$I$205,5,0)))</f>
        <v>0</v>
      </c>
      <c r="L319" s="260"/>
      <c r="M319" s="241"/>
      <c r="N319" s="241"/>
      <c r="O319" s="185">
        <f>IF(D319&gt;0,(VLOOKUP(D319,Families!$A$5:$I$205,3,0)),0)</f>
        <v>0</v>
      </c>
      <c r="P319" s="186">
        <f>IF(D319&gt;0,(VLOOKUP(D319,Families!$A$5:$I$205,7,0)),0)</f>
        <v>0</v>
      </c>
      <c r="Q319" s="200">
        <f>IF(D319&gt;0,(VLOOKUP(D319,Families!$A$5:$I$205,8,0)),0)</f>
        <v>0</v>
      </c>
      <c r="R319" s="201">
        <f>IF(D319&gt;0,(VLOOKUP(D319,Families!$A$5:$I$205,9,0)),0)</f>
        <v>0</v>
      </c>
    </row>
    <row r="320" spans="1:18" s="202" customFormat="1" ht="15" customHeight="1" x14ac:dyDescent="0.35">
      <c r="A320" s="189"/>
      <c r="B320" s="264"/>
      <c r="C320" s="264"/>
      <c r="D320" s="190"/>
      <c r="E320" s="179">
        <f>IF(D320&gt;0,(VLOOKUP(D320,Families!$A$5:$I$205,2,0)),0)</f>
        <v>0</v>
      </c>
      <c r="F320" s="192"/>
      <c r="G320" s="191"/>
      <c r="H320" s="192"/>
      <c r="I320" s="182">
        <f>IF(G320=0,0,(H320*(VLOOKUP(G320,'Fee Schedule'!$C$2:$D$35,2,FALSE))))</f>
        <v>0</v>
      </c>
      <c r="J320" s="183" t="b">
        <f>IF(D320&gt;0,(IF(G320='Fee Schedule'!$C$2,'Fee Schedule'!$G$2,(IF(G320='Fee Schedule'!$C$3,'Fee Schedule'!$G$2,(IF(G320='Fee Schedule'!$C$4,'Fee Schedule'!$G$2,(IF(G320='Fee Schedule'!$C$5,'Fee Schedule'!$G$2,(IF(G320='Fee Schedule'!$C$6,'Fee Schedule'!$G$2,(IF(G320='Fee Schedule'!$C$10,'Fee Schedule'!$G$2,(IF(G320='Fee Schedule'!$C$22,'Fee Schedule'!$G$2,(VLOOKUP(D320,Families!$A$5:$I$205,4,0)))))))))))))))))</f>
        <v>0</v>
      </c>
      <c r="K320" s="210" t="b">
        <f>IF(D320&gt;0,(VLOOKUP(D320,Families!$A$5:$I$205,5,0)))</f>
        <v>0</v>
      </c>
      <c r="L320" s="260"/>
      <c r="M320" s="241"/>
      <c r="N320" s="241"/>
      <c r="O320" s="185">
        <f>IF(D320&gt;0,(VLOOKUP(D320,Families!$A$5:$I$205,3,0)),0)</f>
        <v>0</v>
      </c>
      <c r="P320" s="186">
        <f>IF(D320&gt;0,(VLOOKUP(D320,Families!$A$5:$I$205,7,0)),0)</f>
        <v>0</v>
      </c>
      <c r="Q320" s="200">
        <f>IF(D320&gt;0,(VLOOKUP(D320,Families!$A$5:$I$205,8,0)),0)</f>
        <v>0</v>
      </c>
      <c r="R320" s="201">
        <f>IF(D320&gt;0,(VLOOKUP(D320,Families!$A$5:$I$205,9,0)),0)</f>
        <v>0</v>
      </c>
    </row>
    <row r="321" spans="1:18" s="202" customFormat="1" ht="15" customHeight="1" x14ac:dyDescent="0.35">
      <c r="A321" s="189"/>
      <c r="B321" s="264"/>
      <c r="C321" s="264"/>
      <c r="D321" s="190"/>
      <c r="E321" s="179">
        <f>IF(D321&gt;0,(VLOOKUP(D321,Families!$A$5:$I$205,2,0)),0)</f>
        <v>0</v>
      </c>
      <c r="F321" s="192"/>
      <c r="G321" s="191"/>
      <c r="H321" s="192"/>
      <c r="I321" s="182">
        <f>IF(G321=0,0,(H321*(VLOOKUP(G321,'Fee Schedule'!$C$2:$D$35,2,FALSE))))</f>
        <v>0</v>
      </c>
      <c r="J321" s="183" t="b">
        <f>IF(D321&gt;0,(IF(G321='Fee Schedule'!$C$2,'Fee Schedule'!$G$2,(IF(G321='Fee Schedule'!$C$3,'Fee Schedule'!$G$2,(IF(G321='Fee Schedule'!$C$4,'Fee Schedule'!$G$2,(IF(G321='Fee Schedule'!$C$5,'Fee Schedule'!$G$2,(IF(G321='Fee Schedule'!$C$6,'Fee Schedule'!$G$2,(IF(G321='Fee Schedule'!$C$10,'Fee Schedule'!$G$2,(IF(G321='Fee Schedule'!$C$22,'Fee Schedule'!$G$2,(VLOOKUP(D321,Families!$A$5:$I$205,4,0)))))))))))))))))</f>
        <v>0</v>
      </c>
      <c r="K321" s="210" t="b">
        <f>IF(D321&gt;0,(VLOOKUP(D321,Families!$A$5:$I$205,5,0)))</f>
        <v>0</v>
      </c>
      <c r="L321" s="260"/>
      <c r="M321" s="241"/>
      <c r="N321" s="241"/>
      <c r="O321" s="185">
        <f>IF(D321&gt;0,(VLOOKUP(D321,Families!$A$5:$I$205,3,0)),0)</f>
        <v>0</v>
      </c>
      <c r="P321" s="186">
        <f>IF(D321&gt;0,(VLOOKUP(D321,Families!$A$5:$I$205,7,0)),0)</f>
        <v>0</v>
      </c>
      <c r="Q321" s="200">
        <f>IF(D321&gt;0,(VLOOKUP(D321,Families!$A$5:$I$205,8,0)),0)</f>
        <v>0</v>
      </c>
      <c r="R321" s="201">
        <f>IF(D321&gt;0,(VLOOKUP(D321,Families!$A$5:$I$205,9,0)),0)</f>
        <v>0</v>
      </c>
    </row>
    <row r="322" spans="1:18" s="202" customFormat="1" ht="15" customHeight="1" x14ac:dyDescent="0.35">
      <c r="A322" s="189"/>
      <c r="B322" s="264"/>
      <c r="C322" s="264"/>
      <c r="D322" s="190"/>
      <c r="E322" s="179">
        <f>IF(D322&gt;0,(VLOOKUP(D322,Families!$A$5:$I$205,2,0)),0)</f>
        <v>0</v>
      </c>
      <c r="F322" s="192"/>
      <c r="G322" s="191"/>
      <c r="H322" s="192"/>
      <c r="I322" s="182">
        <f>IF(G322=0,0,(H322*(VLOOKUP(G322,'Fee Schedule'!$C$2:$D$35,2,FALSE))))</f>
        <v>0</v>
      </c>
      <c r="J322" s="183" t="b">
        <f>IF(D322&gt;0,(IF(G322='Fee Schedule'!$C$2,'Fee Schedule'!$G$2,(IF(G322='Fee Schedule'!$C$3,'Fee Schedule'!$G$2,(IF(G322='Fee Schedule'!$C$4,'Fee Schedule'!$G$2,(IF(G322='Fee Schedule'!$C$5,'Fee Schedule'!$G$2,(IF(G322='Fee Schedule'!$C$6,'Fee Schedule'!$G$2,(IF(G322='Fee Schedule'!$C$10,'Fee Schedule'!$G$2,(IF(G322='Fee Schedule'!$C$22,'Fee Schedule'!$G$2,(VLOOKUP(D322,Families!$A$5:$I$205,4,0)))))))))))))))))</f>
        <v>0</v>
      </c>
      <c r="K322" s="210" t="b">
        <f>IF(D322&gt;0,(VLOOKUP(D322,Families!$A$5:$I$205,5,0)))</f>
        <v>0</v>
      </c>
      <c r="L322" s="260"/>
      <c r="M322" s="241"/>
      <c r="N322" s="241"/>
      <c r="O322" s="185">
        <f>IF(D322&gt;0,(VLOOKUP(D322,Families!$A$5:$I$205,3,0)),0)</f>
        <v>0</v>
      </c>
      <c r="P322" s="186">
        <f>IF(D322&gt;0,(VLOOKUP(D322,Families!$A$5:$I$205,7,0)),0)</f>
        <v>0</v>
      </c>
      <c r="Q322" s="200">
        <f>IF(D322&gt;0,(VLOOKUP(D322,Families!$A$5:$I$205,8,0)),0)</f>
        <v>0</v>
      </c>
      <c r="R322" s="201">
        <f>IF(D322&gt;0,(VLOOKUP(D322,Families!$A$5:$I$205,9,0)),0)</f>
        <v>0</v>
      </c>
    </row>
    <row r="323" spans="1:18" s="202" customFormat="1" ht="15" customHeight="1" x14ac:dyDescent="0.35">
      <c r="A323" s="189"/>
      <c r="B323" s="264"/>
      <c r="C323" s="264"/>
      <c r="D323" s="190"/>
      <c r="E323" s="179">
        <f>IF(D323&gt;0,(VLOOKUP(D323,Families!$A$5:$I$205,2,0)),0)</f>
        <v>0</v>
      </c>
      <c r="F323" s="192"/>
      <c r="G323" s="191"/>
      <c r="H323" s="192"/>
      <c r="I323" s="182">
        <f>IF(G323=0,0,(H323*(VLOOKUP(G323,'Fee Schedule'!$C$2:$D$35,2,FALSE))))</f>
        <v>0</v>
      </c>
      <c r="J323" s="183" t="b">
        <f>IF(D323&gt;0,(IF(G323='Fee Schedule'!$C$2,'Fee Schedule'!$G$2,(IF(G323='Fee Schedule'!$C$3,'Fee Schedule'!$G$2,(IF(G323='Fee Schedule'!$C$4,'Fee Schedule'!$G$2,(IF(G323='Fee Schedule'!$C$5,'Fee Schedule'!$G$2,(IF(G323='Fee Schedule'!$C$6,'Fee Schedule'!$G$2,(IF(G323='Fee Schedule'!$C$10,'Fee Schedule'!$G$2,(IF(G323='Fee Schedule'!$C$22,'Fee Schedule'!$G$2,(VLOOKUP(D323,Families!$A$5:$I$205,4,0)))))))))))))))))</f>
        <v>0</v>
      </c>
      <c r="K323" s="210" t="b">
        <f>IF(D323&gt;0,(VLOOKUP(D323,Families!$A$5:$I$205,5,0)))</f>
        <v>0</v>
      </c>
      <c r="L323" s="260"/>
      <c r="M323" s="241"/>
      <c r="N323" s="241"/>
      <c r="O323" s="185">
        <f>IF(D323&gt;0,(VLOOKUP(D323,Families!$A$5:$I$205,3,0)),0)</f>
        <v>0</v>
      </c>
      <c r="P323" s="186">
        <f>IF(D323&gt;0,(VLOOKUP(D323,Families!$A$5:$I$205,7,0)),0)</f>
        <v>0</v>
      </c>
      <c r="Q323" s="200">
        <f>IF(D323&gt;0,(VLOOKUP(D323,Families!$A$5:$I$205,8,0)),0)</f>
        <v>0</v>
      </c>
      <c r="R323" s="201">
        <f>IF(D323&gt;0,(VLOOKUP(D323,Families!$A$5:$I$205,9,0)),0)</f>
        <v>0</v>
      </c>
    </row>
    <row r="324" spans="1:18" s="202" customFormat="1" ht="15" customHeight="1" x14ac:dyDescent="0.35">
      <c r="A324" s="189"/>
      <c r="B324" s="264"/>
      <c r="C324" s="264"/>
      <c r="D324" s="190"/>
      <c r="E324" s="179">
        <f>IF(D324&gt;0,(VLOOKUP(D324,Families!$A$5:$I$205,2,0)),0)</f>
        <v>0</v>
      </c>
      <c r="F324" s="192"/>
      <c r="G324" s="191"/>
      <c r="H324" s="192"/>
      <c r="I324" s="182">
        <f>IF(G324=0,0,(H324*(VLOOKUP(G324,'Fee Schedule'!$C$2:$D$35,2,FALSE))))</f>
        <v>0</v>
      </c>
      <c r="J324" s="183" t="b">
        <f>IF(D324&gt;0,(IF(G324='Fee Schedule'!$C$2,'Fee Schedule'!$G$2,(IF(G324='Fee Schedule'!$C$3,'Fee Schedule'!$G$2,(IF(G324='Fee Schedule'!$C$4,'Fee Schedule'!$G$2,(IF(G324='Fee Schedule'!$C$5,'Fee Schedule'!$G$2,(IF(G324='Fee Schedule'!$C$6,'Fee Schedule'!$G$2,(IF(G324='Fee Schedule'!$C$10,'Fee Schedule'!$G$2,(IF(G324='Fee Schedule'!$C$22,'Fee Schedule'!$G$2,(VLOOKUP(D324,Families!$A$5:$I$205,4,0)))))))))))))))))</f>
        <v>0</v>
      </c>
      <c r="K324" s="210" t="b">
        <f>IF(D324&gt;0,(VLOOKUP(D324,Families!$A$5:$I$205,5,0)))</f>
        <v>0</v>
      </c>
      <c r="L324" s="260"/>
      <c r="M324" s="241"/>
      <c r="N324" s="241"/>
      <c r="O324" s="185">
        <f>IF(D324&gt;0,(VLOOKUP(D324,Families!$A$5:$I$205,3,0)),0)</f>
        <v>0</v>
      </c>
      <c r="P324" s="186">
        <f>IF(D324&gt;0,(VLOOKUP(D324,Families!$A$5:$I$205,7,0)),0)</f>
        <v>0</v>
      </c>
      <c r="Q324" s="200">
        <f>IF(D324&gt;0,(VLOOKUP(D324,Families!$A$5:$I$205,8,0)),0)</f>
        <v>0</v>
      </c>
      <c r="R324" s="201">
        <f>IF(D324&gt;0,(VLOOKUP(D324,Families!$A$5:$I$205,9,0)),0)</f>
        <v>0</v>
      </c>
    </row>
    <row r="325" spans="1:18" s="202" customFormat="1" ht="15" customHeight="1" x14ac:dyDescent="0.35">
      <c r="A325" s="189"/>
      <c r="B325" s="264"/>
      <c r="C325" s="264"/>
      <c r="D325" s="190"/>
      <c r="E325" s="179">
        <f>IF(D325&gt;0,(VLOOKUP(D325,Families!$A$5:$I$205,2,0)),0)</f>
        <v>0</v>
      </c>
      <c r="F325" s="192"/>
      <c r="G325" s="191"/>
      <c r="H325" s="192"/>
      <c r="I325" s="182">
        <f>IF(G325=0,0,(H325*(VLOOKUP(G325,'Fee Schedule'!$C$2:$D$35,2,FALSE))))</f>
        <v>0</v>
      </c>
      <c r="J325" s="183" t="b">
        <f>IF(D325&gt;0,(IF(G325='Fee Schedule'!$C$2,'Fee Schedule'!$G$2,(IF(G325='Fee Schedule'!$C$3,'Fee Schedule'!$G$2,(IF(G325='Fee Schedule'!$C$4,'Fee Schedule'!$G$2,(IF(G325='Fee Schedule'!$C$5,'Fee Schedule'!$G$2,(IF(G325='Fee Schedule'!$C$6,'Fee Schedule'!$G$2,(IF(G325='Fee Schedule'!$C$10,'Fee Schedule'!$G$2,(IF(G325='Fee Schedule'!$C$22,'Fee Schedule'!$G$2,(VLOOKUP(D325,Families!$A$5:$I$205,4,0)))))))))))))))))</f>
        <v>0</v>
      </c>
      <c r="K325" s="210" t="b">
        <f>IF(D325&gt;0,(VLOOKUP(D325,Families!$A$5:$I$205,5,0)))</f>
        <v>0</v>
      </c>
      <c r="L325" s="260"/>
      <c r="M325" s="241"/>
      <c r="N325" s="241"/>
      <c r="O325" s="185">
        <f>IF(D325&gt;0,(VLOOKUP(D325,Families!$A$5:$I$205,3,0)),0)</f>
        <v>0</v>
      </c>
      <c r="P325" s="186">
        <f>IF(D325&gt;0,(VLOOKUP(D325,Families!$A$5:$I$205,7,0)),0)</f>
        <v>0</v>
      </c>
      <c r="Q325" s="200">
        <f>IF(D325&gt;0,(VLOOKUP(D325,Families!$A$5:$I$205,8,0)),0)</f>
        <v>0</v>
      </c>
      <c r="R325" s="201">
        <f>IF(D325&gt;0,(VLOOKUP(D325,Families!$A$5:$I$205,9,0)),0)</f>
        <v>0</v>
      </c>
    </row>
    <row r="326" spans="1:18" s="202" customFormat="1" ht="15" customHeight="1" x14ac:dyDescent="0.35">
      <c r="A326" s="189"/>
      <c r="B326" s="264"/>
      <c r="C326" s="264"/>
      <c r="D326" s="190"/>
      <c r="E326" s="179">
        <f>IF(D326&gt;0,(VLOOKUP(D326,Families!$A$5:$I$205,2,0)),0)</f>
        <v>0</v>
      </c>
      <c r="F326" s="192"/>
      <c r="G326" s="191"/>
      <c r="H326" s="192"/>
      <c r="I326" s="182">
        <f>IF(G326=0,0,(H326*(VLOOKUP(G326,'Fee Schedule'!$C$2:$D$35,2,FALSE))))</f>
        <v>0</v>
      </c>
      <c r="J326" s="183" t="b">
        <f>IF(D326&gt;0,(IF(G326='Fee Schedule'!$C$2,'Fee Schedule'!$G$2,(IF(G326='Fee Schedule'!$C$3,'Fee Schedule'!$G$2,(IF(G326='Fee Schedule'!$C$4,'Fee Schedule'!$G$2,(IF(G326='Fee Schedule'!$C$5,'Fee Schedule'!$G$2,(IF(G326='Fee Schedule'!$C$6,'Fee Schedule'!$G$2,(IF(G326='Fee Schedule'!$C$10,'Fee Schedule'!$G$2,(IF(G326='Fee Schedule'!$C$22,'Fee Schedule'!$G$2,(VLOOKUP(D326,Families!$A$5:$I$205,4,0)))))))))))))))))</f>
        <v>0</v>
      </c>
      <c r="K326" s="210" t="b">
        <f>IF(D326&gt;0,(VLOOKUP(D326,Families!$A$5:$I$205,5,0)))</f>
        <v>0</v>
      </c>
      <c r="L326" s="260"/>
      <c r="M326" s="241"/>
      <c r="N326" s="241"/>
      <c r="O326" s="185">
        <f>IF(D326&gt;0,(VLOOKUP(D326,Families!$A$5:$I$205,3,0)),0)</f>
        <v>0</v>
      </c>
      <c r="P326" s="186">
        <f>IF(D326&gt;0,(VLOOKUP(D326,Families!$A$5:$I$205,7,0)),0)</f>
        <v>0</v>
      </c>
      <c r="Q326" s="200">
        <f>IF(D326&gt;0,(VLOOKUP(D326,Families!$A$5:$I$205,8,0)),0)</f>
        <v>0</v>
      </c>
      <c r="R326" s="201">
        <f>IF(D326&gt;0,(VLOOKUP(D326,Families!$A$5:$I$205,9,0)),0)</f>
        <v>0</v>
      </c>
    </row>
    <row r="327" spans="1:18" s="202" customFormat="1" ht="15" customHeight="1" x14ac:dyDescent="0.35">
      <c r="A327" s="189"/>
      <c r="B327" s="264"/>
      <c r="C327" s="264"/>
      <c r="D327" s="190"/>
      <c r="E327" s="179">
        <f>IF(D327&gt;0,(VLOOKUP(D327,Families!$A$5:$I$205,2,0)),0)</f>
        <v>0</v>
      </c>
      <c r="F327" s="192"/>
      <c r="G327" s="191"/>
      <c r="H327" s="192"/>
      <c r="I327" s="182">
        <f>IF(G327=0,0,(H327*(VLOOKUP(G327,'Fee Schedule'!$C$2:$D$35,2,FALSE))))</f>
        <v>0</v>
      </c>
      <c r="J327" s="183" t="b">
        <f>IF(D327&gt;0,(IF(G327='Fee Schedule'!$C$2,'Fee Schedule'!$G$2,(IF(G327='Fee Schedule'!$C$3,'Fee Schedule'!$G$2,(IF(G327='Fee Schedule'!$C$4,'Fee Schedule'!$G$2,(IF(G327='Fee Schedule'!$C$5,'Fee Schedule'!$G$2,(IF(G327='Fee Schedule'!$C$6,'Fee Schedule'!$G$2,(IF(G327='Fee Schedule'!$C$10,'Fee Schedule'!$G$2,(IF(G327='Fee Schedule'!$C$22,'Fee Schedule'!$G$2,(VLOOKUP(D327,Families!$A$5:$I$205,4,0)))))))))))))))))</f>
        <v>0</v>
      </c>
      <c r="K327" s="210" t="b">
        <f>IF(D327&gt;0,(VLOOKUP(D327,Families!$A$5:$I$205,5,0)))</f>
        <v>0</v>
      </c>
      <c r="L327" s="260"/>
      <c r="M327" s="241"/>
      <c r="N327" s="241"/>
      <c r="O327" s="185">
        <f>IF(D327&gt;0,(VLOOKUP(D327,Families!$A$5:$I$205,3,0)),0)</f>
        <v>0</v>
      </c>
      <c r="P327" s="186">
        <f>IF(D327&gt;0,(VLOOKUP(D327,Families!$A$5:$I$205,7,0)),0)</f>
        <v>0</v>
      </c>
      <c r="Q327" s="200">
        <f>IF(D327&gt;0,(VLOOKUP(D327,Families!$A$5:$I$205,8,0)),0)</f>
        <v>0</v>
      </c>
      <c r="R327" s="201">
        <f>IF(D327&gt;0,(VLOOKUP(D327,Families!$A$5:$I$205,9,0)),0)</f>
        <v>0</v>
      </c>
    </row>
    <row r="328" spans="1:18" s="202" customFormat="1" ht="15" customHeight="1" x14ac:dyDescent="0.35">
      <c r="A328" s="189"/>
      <c r="B328" s="264"/>
      <c r="C328" s="264"/>
      <c r="D328" s="190"/>
      <c r="E328" s="179">
        <f>IF(D328&gt;0,(VLOOKUP(D328,Families!$A$5:$I$205,2,0)),0)</f>
        <v>0</v>
      </c>
      <c r="F328" s="192"/>
      <c r="G328" s="191"/>
      <c r="H328" s="192"/>
      <c r="I328" s="182">
        <f>IF(G328=0,0,(H328*(VLOOKUP(G328,'Fee Schedule'!$C$2:$D$35,2,FALSE))))</f>
        <v>0</v>
      </c>
      <c r="J328" s="183" t="b">
        <f>IF(D328&gt;0,(IF(G328='Fee Schedule'!$C$2,'Fee Schedule'!$G$2,(IF(G328='Fee Schedule'!$C$3,'Fee Schedule'!$G$2,(IF(G328='Fee Schedule'!$C$4,'Fee Schedule'!$G$2,(IF(G328='Fee Schedule'!$C$5,'Fee Schedule'!$G$2,(IF(G328='Fee Schedule'!$C$6,'Fee Schedule'!$G$2,(IF(G328='Fee Schedule'!$C$10,'Fee Schedule'!$G$2,(IF(G328='Fee Schedule'!$C$22,'Fee Schedule'!$G$2,(VLOOKUP(D328,Families!$A$5:$I$205,4,0)))))))))))))))))</f>
        <v>0</v>
      </c>
      <c r="K328" s="210" t="b">
        <f>IF(D328&gt;0,(VLOOKUP(D328,Families!$A$5:$I$205,5,0)))</f>
        <v>0</v>
      </c>
      <c r="L328" s="260"/>
      <c r="M328" s="241"/>
      <c r="N328" s="241"/>
      <c r="O328" s="185">
        <f>IF(D328&gt;0,(VLOOKUP(D328,Families!$A$5:$I$205,3,0)),0)</f>
        <v>0</v>
      </c>
      <c r="P328" s="186">
        <f>IF(D328&gt;0,(VLOOKUP(D328,Families!$A$5:$I$205,7,0)),0)</f>
        <v>0</v>
      </c>
      <c r="Q328" s="200">
        <f>IF(D328&gt;0,(VLOOKUP(D328,Families!$A$5:$I$205,8,0)),0)</f>
        <v>0</v>
      </c>
      <c r="R328" s="201">
        <f>IF(D328&gt;0,(VLOOKUP(D328,Families!$A$5:$I$205,9,0)),0)</f>
        <v>0</v>
      </c>
    </row>
    <row r="329" spans="1:18" s="202" customFormat="1" ht="15" customHeight="1" x14ac:dyDescent="0.35">
      <c r="A329" s="189"/>
      <c r="B329" s="264"/>
      <c r="C329" s="264"/>
      <c r="D329" s="190"/>
      <c r="E329" s="179">
        <f>IF(D329&gt;0,(VLOOKUP(D329,Families!$A$5:$I$205,2,0)),0)</f>
        <v>0</v>
      </c>
      <c r="F329" s="192"/>
      <c r="G329" s="191"/>
      <c r="H329" s="192"/>
      <c r="I329" s="182">
        <f>IF(G329=0,0,(H329*(VLOOKUP(G329,'Fee Schedule'!$C$2:$D$35,2,FALSE))))</f>
        <v>0</v>
      </c>
      <c r="J329" s="183" t="b">
        <f>IF(D329&gt;0,(IF(G329='Fee Schedule'!$C$2,'Fee Schedule'!$G$2,(IF(G329='Fee Schedule'!$C$3,'Fee Schedule'!$G$2,(IF(G329='Fee Schedule'!$C$4,'Fee Schedule'!$G$2,(IF(G329='Fee Schedule'!$C$5,'Fee Schedule'!$G$2,(IF(G329='Fee Schedule'!$C$6,'Fee Schedule'!$G$2,(IF(G329='Fee Schedule'!$C$10,'Fee Schedule'!$G$2,(IF(G329='Fee Schedule'!$C$22,'Fee Schedule'!$G$2,(VLOOKUP(D329,Families!$A$5:$I$205,4,0)))))))))))))))))</f>
        <v>0</v>
      </c>
      <c r="K329" s="210" t="b">
        <f>IF(D329&gt;0,(VLOOKUP(D329,Families!$A$5:$I$205,5,0)))</f>
        <v>0</v>
      </c>
      <c r="L329" s="260"/>
      <c r="M329" s="241"/>
      <c r="N329" s="241"/>
      <c r="O329" s="185">
        <f>IF(D329&gt;0,(VLOOKUP(D329,Families!$A$5:$I$205,3,0)),0)</f>
        <v>0</v>
      </c>
      <c r="P329" s="186">
        <f>IF(D329&gt;0,(VLOOKUP(D329,Families!$A$5:$I$205,7,0)),0)</f>
        <v>0</v>
      </c>
      <c r="Q329" s="200">
        <f>IF(D329&gt;0,(VLOOKUP(D329,Families!$A$5:$I$205,8,0)),0)</f>
        <v>0</v>
      </c>
      <c r="R329" s="201">
        <f>IF(D329&gt;0,(VLOOKUP(D329,Families!$A$5:$I$205,9,0)),0)</f>
        <v>0</v>
      </c>
    </row>
    <row r="330" spans="1:18" s="202" customFormat="1" ht="15" customHeight="1" x14ac:dyDescent="0.35">
      <c r="A330" s="189"/>
      <c r="B330" s="264"/>
      <c r="C330" s="264"/>
      <c r="D330" s="190"/>
      <c r="E330" s="179">
        <f>IF(D330&gt;0,(VLOOKUP(D330,Families!$A$5:$I$205,2,0)),0)</f>
        <v>0</v>
      </c>
      <c r="F330" s="192"/>
      <c r="G330" s="191"/>
      <c r="H330" s="192"/>
      <c r="I330" s="182">
        <f>IF(G330=0,0,(H330*(VLOOKUP(G330,'Fee Schedule'!$C$2:$D$35,2,FALSE))))</f>
        <v>0</v>
      </c>
      <c r="J330" s="183" t="b">
        <f>IF(D330&gt;0,(IF(G330='Fee Schedule'!$C$2,'Fee Schedule'!$G$2,(IF(G330='Fee Schedule'!$C$3,'Fee Schedule'!$G$2,(IF(G330='Fee Schedule'!$C$4,'Fee Schedule'!$G$2,(IF(G330='Fee Schedule'!$C$5,'Fee Schedule'!$G$2,(IF(G330='Fee Schedule'!$C$6,'Fee Schedule'!$G$2,(IF(G330='Fee Schedule'!$C$10,'Fee Schedule'!$G$2,(IF(G330='Fee Schedule'!$C$22,'Fee Schedule'!$G$2,(VLOOKUP(D330,Families!$A$5:$I$205,4,0)))))))))))))))))</f>
        <v>0</v>
      </c>
      <c r="K330" s="210" t="b">
        <f>IF(D330&gt;0,(VLOOKUP(D330,Families!$A$5:$I$205,5,0)))</f>
        <v>0</v>
      </c>
      <c r="L330" s="260"/>
      <c r="M330" s="241"/>
      <c r="N330" s="241"/>
      <c r="O330" s="185">
        <f>IF(D330&gt;0,(VLOOKUP(D330,Families!$A$5:$I$205,3,0)),0)</f>
        <v>0</v>
      </c>
      <c r="P330" s="186">
        <f>IF(D330&gt;0,(VLOOKUP(D330,Families!$A$5:$I$205,7,0)),0)</f>
        <v>0</v>
      </c>
      <c r="Q330" s="200">
        <f>IF(D330&gt;0,(VLOOKUP(D330,Families!$A$5:$I$205,8,0)),0)</f>
        <v>0</v>
      </c>
      <c r="R330" s="201">
        <f>IF(D330&gt;0,(VLOOKUP(D330,Families!$A$5:$I$205,9,0)),0)</f>
        <v>0</v>
      </c>
    </row>
    <row r="331" spans="1:18" s="202" customFormat="1" ht="15" customHeight="1" x14ac:dyDescent="0.35">
      <c r="A331" s="189"/>
      <c r="B331" s="264"/>
      <c r="C331" s="264"/>
      <c r="D331" s="190"/>
      <c r="E331" s="179">
        <f>IF(D331&gt;0,(VLOOKUP(D331,Families!$A$5:$I$205,2,0)),0)</f>
        <v>0</v>
      </c>
      <c r="F331" s="192"/>
      <c r="G331" s="191"/>
      <c r="H331" s="192"/>
      <c r="I331" s="182">
        <f>IF(G331=0,0,(H331*(VLOOKUP(G331,'Fee Schedule'!$C$2:$D$35,2,FALSE))))</f>
        <v>0</v>
      </c>
      <c r="J331" s="183" t="b">
        <f>IF(D331&gt;0,(IF(G331='Fee Schedule'!$C$2,'Fee Schedule'!$G$2,(IF(G331='Fee Schedule'!$C$3,'Fee Schedule'!$G$2,(IF(G331='Fee Schedule'!$C$4,'Fee Schedule'!$G$2,(IF(G331='Fee Schedule'!$C$5,'Fee Schedule'!$G$2,(IF(G331='Fee Schedule'!$C$6,'Fee Schedule'!$G$2,(IF(G331='Fee Schedule'!$C$10,'Fee Schedule'!$G$2,(IF(G331='Fee Schedule'!$C$22,'Fee Schedule'!$G$2,(VLOOKUP(D331,Families!$A$5:$I$205,4,0)))))))))))))))))</f>
        <v>0</v>
      </c>
      <c r="K331" s="210" t="b">
        <f>IF(D331&gt;0,(VLOOKUP(D331,Families!$A$5:$I$205,5,0)))</f>
        <v>0</v>
      </c>
      <c r="L331" s="260"/>
      <c r="M331" s="241"/>
      <c r="N331" s="241"/>
      <c r="O331" s="185">
        <f>IF(D331&gt;0,(VLOOKUP(D331,Families!$A$5:$I$205,3,0)),0)</f>
        <v>0</v>
      </c>
      <c r="P331" s="186">
        <f>IF(D331&gt;0,(VLOOKUP(D331,Families!$A$5:$I$205,7,0)),0)</f>
        <v>0</v>
      </c>
      <c r="Q331" s="200">
        <f>IF(D331&gt;0,(VLOOKUP(D331,Families!$A$5:$I$205,8,0)),0)</f>
        <v>0</v>
      </c>
      <c r="R331" s="201">
        <f>IF(D331&gt;0,(VLOOKUP(D331,Families!$A$5:$I$205,9,0)),0)</f>
        <v>0</v>
      </c>
    </row>
    <row r="332" spans="1:18" s="202" customFormat="1" ht="15" customHeight="1" x14ac:dyDescent="0.35">
      <c r="A332" s="189"/>
      <c r="B332" s="264"/>
      <c r="C332" s="264"/>
      <c r="D332" s="190"/>
      <c r="E332" s="179">
        <f>IF(D332&gt;0,(VLOOKUP(D332,Families!$A$5:$I$205,2,0)),0)</f>
        <v>0</v>
      </c>
      <c r="F332" s="192"/>
      <c r="G332" s="191"/>
      <c r="H332" s="192"/>
      <c r="I332" s="182">
        <f>IF(G332=0,0,(H332*(VLOOKUP(G332,'Fee Schedule'!$C$2:$D$35,2,FALSE))))</f>
        <v>0</v>
      </c>
      <c r="J332" s="183" t="b">
        <f>IF(D332&gt;0,(IF(G332='Fee Schedule'!$C$2,'Fee Schedule'!$G$2,(IF(G332='Fee Schedule'!$C$3,'Fee Schedule'!$G$2,(IF(G332='Fee Schedule'!$C$4,'Fee Schedule'!$G$2,(IF(G332='Fee Schedule'!$C$5,'Fee Schedule'!$G$2,(IF(G332='Fee Schedule'!$C$6,'Fee Schedule'!$G$2,(IF(G332='Fee Schedule'!$C$10,'Fee Schedule'!$G$2,(IF(G332='Fee Schedule'!$C$22,'Fee Schedule'!$G$2,(VLOOKUP(D332,Families!$A$5:$I$205,4,0)))))))))))))))))</f>
        <v>0</v>
      </c>
      <c r="K332" s="210" t="b">
        <f>IF(D332&gt;0,(VLOOKUP(D332,Families!$A$5:$I$205,5,0)))</f>
        <v>0</v>
      </c>
      <c r="L332" s="260"/>
      <c r="M332" s="241"/>
      <c r="N332" s="241"/>
      <c r="O332" s="185">
        <f>IF(D332&gt;0,(VLOOKUP(D332,Families!$A$5:$I$205,3,0)),0)</f>
        <v>0</v>
      </c>
      <c r="P332" s="186">
        <f>IF(D332&gt;0,(VLOOKUP(D332,Families!$A$5:$I$205,7,0)),0)</f>
        <v>0</v>
      </c>
      <c r="Q332" s="200">
        <f>IF(D332&gt;0,(VLOOKUP(D332,Families!$A$5:$I$205,8,0)),0)</f>
        <v>0</v>
      </c>
      <c r="R332" s="201">
        <f>IF(D332&gt;0,(VLOOKUP(D332,Families!$A$5:$I$205,9,0)),0)</f>
        <v>0</v>
      </c>
    </row>
    <row r="333" spans="1:18" s="202" customFormat="1" ht="15" customHeight="1" x14ac:dyDescent="0.35">
      <c r="A333" s="189"/>
      <c r="B333" s="264"/>
      <c r="C333" s="264"/>
      <c r="D333" s="190"/>
      <c r="E333" s="179">
        <f>IF(D333&gt;0,(VLOOKUP(D333,Families!$A$5:$I$205,2,0)),0)</f>
        <v>0</v>
      </c>
      <c r="F333" s="192"/>
      <c r="G333" s="191"/>
      <c r="H333" s="192"/>
      <c r="I333" s="182">
        <f>IF(G333=0,0,(H333*(VLOOKUP(G333,'Fee Schedule'!$C$2:$D$35,2,FALSE))))</f>
        <v>0</v>
      </c>
      <c r="J333" s="183" t="b">
        <f>IF(D333&gt;0,(IF(G333='Fee Schedule'!$C$2,'Fee Schedule'!$G$2,(IF(G333='Fee Schedule'!$C$3,'Fee Schedule'!$G$2,(IF(G333='Fee Schedule'!$C$4,'Fee Schedule'!$G$2,(IF(G333='Fee Schedule'!$C$5,'Fee Schedule'!$G$2,(IF(G333='Fee Schedule'!$C$6,'Fee Schedule'!$G$2,(IF(G333='Fee Schedule'!$C$10,'Fee Schedule'!$G$2,(IF(G333='Fee Schedule'!$C$22,'Fee Schedule'!$G$2,(VLOOKUP(D333,Families!$A$5:$I$205,4,0)))))))))))))))))</f>
        <v>0</v>
      </c>
      <c r="K333" s="210" t="b">
        <f>IF(D333&gt;0,(VLOOKUP(D333,Families!$A$5:$I$205,5,0)))</f>
        <v>0</v>
      </c>
      <c r="L333" s="260"/>
      <c r="M333" s="241"/>
      <c r="N333" s="241"/>
      <c r="O333" s="185">
        <f>IF(D333&gt;0,(VLOOKUP(D333,Families!$A$5:$I$205,3,0)),0)</f>
        <v>0</v>
      </c>
      <c r="P333" s="186">
        <f>IF(D333&gt;0,(VLOOKUP(D333,Families!$A$5:$I$205,7,0)),0)</f>
        <v>0</v>
      </c>
      <c r="Q333" s="200">
        <f>IF(D333&gt;0,(VLOOKUP(D333,Families!$A$5:$I$205,8,0)),0)</f>
        <v>0</v>
      </c>
      <c r="R333" s="201">
        <f>IF(D333&gt;0,(VLOOKUP(D333,Families!$A$5:$I$205,9,0)),0)</f>
        <v>0</v>
      </c>
    </row>
    <row r="334" spans="1:18" s="202" customFormat="1" ht="15" customHeight="1" x14ac:dyDescent="0.35">
      <c r="A334" s="189"/>
      <c r="B334" s="264"/>
      <c r="C334" s="264"/>
      <c r="D334" s="190"/>
      <c r="E334" s="179">
        <f>IF(D334&gt;0,(VLOOKUP(D334,Families!$A$5:$I$205,2,0)),0)</f>
        <v>0</v>
      </c>
      <c r="F334" s="192"/>
      <c r="G334" s="191"/>
      <c r="H334" s="192"/>
      <c r="I334" s="182">
        <f>IF(G334=0,0,(H334*(VLOOKUP(G334,'Fee Schedule'!$C$2:$D$35,2,FALSE))))</f>
        <v>0</v>
      </c>
      <c r="J334" s="183" t="b">
        <f>IF(D334&gt;0,(IF(G334='Fee Schedule'!$C$2,'Fee Schedule'!$G$2,(IF(G334='Fee Schedule'!$C$3,'Fee Schedule'!$G$2,(IF(G334='Fee Schedule'!$C$4,'Fee Schedule'!$G$2,(IF(G334='Fee Schedule'!$C$5,'Fee Schedule'!$G$2,(IF(G334='Fee Schedule'!$C$6,'Fee Schedule'!$G$2,(IF(G334='Fee Schedule'!$C$10,'Fee Schedule'!$G$2,(IF(G334='Fee Schedule'!$C$22,'Fee Schedule'!$G$2,(VLOOKUP(D334,Families!$A$5:$I$205,4,0)))))))))))))))))</f>
        <v>0</v>
      </c>
      <c r="K334" s="210" t="b">
        <f>IF(D334&gt;0,(VLOOKUP(D334,Families!$A$5:$I$205,5,0)))</f>
        <v>0</v>
      </c>
      <c r="L334" s="260"/>
      <c r="M334" s="241"/>
      <c r="N334" s="241"/>
      <c r="O334" s="185">
        <f>IF(D334&gt;0,(VLOOKUP(D334,Families!$A$5:$I$205,3,0)),0)</f>
        <v>0</v>
      </c>
      <c r="P334" s="186">
        <f>IF(D334&gt;0,(VLOOKUP(D334,Families!$A$5:$I$205,7,0)),0)</f>
        <v>0</v>
      </c>
      <c r="Q334" s="200">
        <f>IF(D334&gt;0,(VLOOKUP(D334,Families!$A$5:$I$205,8,0)),0)</f>
        <v>0</v>
      </c>
      <c r="R334" s="201">
        <f>IF(D334&gt;0,(VLOOKUP(D334,Families!$A$5:$I$205,9,0)),0)</f>
        <v>0</v>
      </c>
    </row>
    <row r="335" spans="1:18" s="202" customFormat="1" ht="15" customHeight="1" x14ac:dyDescent="0.35">
      <c r="A335" s="189"/>
      <c r="B335" s="264"/>
      <c r="C335" s="264"/>
      <c r="D335" s="190"/>
      <c r="E335" s="179">
        <f>IF(D335&gt;0,(VLOOKUP(D335,Families!$A$5:$I$205,2,0)),0)</f>
        <v>0</v>
      </c>
      <c r="F335" s="192"/>
      <c r="G335" s="191"/>
      <c r="H335" s="192"/>
      <c r="I335" s="182">
        <f>IF(G335=0,0,(H335*(VLOOKUP(G335,'Fee Schedule'!$C$2:$D$35,2,FALSE))))</f>
        <v>0</v>
      </c>
      <c r="J335" s="183" t="b">
        <f>IF(D335&gt;0,(IF(G335='Fee Schedule'!$C$2,'Fee Schedule'!$G$2,(IF(G335='Fee Schedule'!$C$3,'Fee Schedule'!$G$2,(IF(G335='Fee Schedule'!$C$4,'Fee Schedule'!$G$2,(IF(G335='Fee Schedule'!$C$5,'Fee Schedule'!$G$2,(IF(G335='Fee Schedule'!$C$6,'Fee Schedule'!$G$2,(IF(G335='Fee Schedule'!$C$10,'Fee Schedule'!$G$2,(IF(G335='Fee Schedule'!$C$22,'Fee Schedule'!$G$2,(VLOOKUP(D335,Families!$A$5:$I$205,4,0)))))))))))))))))</f>
        <v>0</v>
      </c>
      <c r="K335" s="210" t="b">
        <f>IF(D335&gt;0,(VLOOKUP(D335,Families!$A$5:$I$205,5,0)))</f>
        <v>0</v>
      </c>
      <c r="L335" s="260"/>
      <c r="M335" s="241"/>
      <c r="N335" s="241"/>
      <c r="O335" s="185">
        <f>IF(D335&gt;0,(VLOOKUP(D335,Families!$A$5:$I$205,3,0)),0)</f>
        <v>0</v>
      </c>
      <c r="P335" s="186">
        <f>IF(D335&gt;0,(VLOOKUP(D335,Families!$A$5:$I$205,7,0)),0)</f>
        <v>0</v>
      </c>
      <c r="Q335" s="200">
        <f>IF(D335&gt;0,(VLOOKUP(D335,Families!$A$5:$I$205,8,0)),0)</f>
        <v>0</v>
      </c>
      <c r="R335" s="201">
        <f>IF(D335&gt;0,(VLOOKUP(D335,Families!$A$5:$I$205,9,0)),0)</f>
        <v>0</v>
      </c>
    </row>
    <row r="336" spans="1:18" s="202" customFormat="1" ht="15" customHeight="1" x14ac:dyDescent="0.35">
      <c r="A336" s="189"/>
      <c r="B336" s="264"/>
      <c r="C336" s="264"/>
      <c r="D336" s="190"/>
      <c r="E336" s="179">
        <f>IF(D336&gt;0,(VLOOKUP(D336,Families!$A$5:$I$205,2,0)),0)</f>
        <v>0</v>
      </c>
      <c r="F336" s="192"/>
      <c r="G336" s="191"/>
      <c r="H336" s="192"/>
      <c r="I336" s="182">
        <f>IF(G336=0,0,(H336*(VLOOKUP(G336,'Fee Schedule'!$C$2:$D$35,2,FALSE))))</f>
        <v>0</v>
      </c>
      <c r="J336" s="183" t="b">
        <f>IF(D336&gt;0,(IF(G336='Fee Schedule'!$C$2,'Fee Schedule'!$G$2,(IF(G336='Fee Schedule'!$C$3,'Fee Schedule'!$G$2,(IF(G336='Fee Schedule'!$C$4,'Fee Schedule'!$G$2,(IF(G336='Fee Schedule'!$C$5,'Fee Schedule'!$G$2,(IF(G336='Fee Schedule'!$C$6,'Fee Schedule'!$G$2,(IF(G336='Fee Schedule'!$C$10,'Fee Schedule'!$G$2,(IF(G336='Fee Schedule'!$C$22,'Fee Schedule'!$G$2,(VLOOKUP(D336,Families!$A$5:$I$205,4,0)))))))))))))))))</f>
        <v>0</v>
      </c>
      <c r="K336" s="210" t="b">
        <f>IF(D336&gt;0,(VLOOKUP(D336,Families!$A$5:$I$205,5,0)))</f>
        <v>0</v>
      </c>
      <c r="L336" s="260"/>
      <c r="M336" s="241"/>
      <c r="N336" s="241"/>
      <c r="O336" s="185">
        <f>IF(D336&gt;0,(VLOOKUP(D336,Families!$A$5:$I$205,3,0)),0)</f>
        <v>0</v>
      </c>
      <c r="P336" s="186">
        <f>IF(D336&gt;0,(VLOOKUP(D336,Families!$A$5:$I$205,7,0)),0)</f>
        <v>0</v>
      </c>
      <c r="Q336" s="200">
        <f>IF(D336&gt;0,(VLOOKUP(D336,Families!$A$5:$I$205,8,0)),0)</f>
        <v>0</v>
      </c>
      <c r="R336" s="201">
        <f>IF(D336&gt;0,(VLOOKUP(D336,Families!$A$5:$I$205,9,0)),0)</f>
        <v>0</v>
      </c>
    </row>
    <row r="337" spans="1:18" s="202" customFormat="1" ht="15" customHeight="1" x14ac:dyDescent="0.35">
      <c r="A337" s="189"/>
      <c r="B337" s="264"/>
      <c r="C337" s="264"/>
      <c r="D337" s="190"/>
      <c r="E337" s="179">
        <f>IF(D337&gt;0,(VLOOKUP(D337,Families!$A$5:$I$205,2,0)),0)</f>
        <v>0</v>
      </c>
      <c r="F337" s="192"/>
      <c r="G337" s="191"/>
      <c r="H337" s="192"/>
      <c r="I337" s="182">
        <f>IF(G337=0,0,(H337*(VLOOKUP(G337,'Fee Schedule'!$C$2:$D$35,2,FALSE))))</f>
        <v>0</v>
      </c>
      <c r="J337" s="183" t="b">
        <f>IF(D337&gt;0,(IF(G337='Fee Schedule'!$C$2,'Fee Schedule'!$G$2,(IF(G337='Fee Schedule'!$C$3,'Fee Schedule'!$G$2,(IF(G337='Fee Schedule'!$C$4,'Fee Schedule'!$G$2,(IF(G337='Fee Schedule'!$C$5,'Fee Schedule'!$G$2,(IF(G337='Fee Schedule'!$C$6,'Fee Schedule'!$G$2,(IF(G337='Fee Schedule'!$C$10,'Fee Schedule'!$G$2,(IF(G337='Fee Schedule'!$C$22,'Fee Schedule'!$G$2,(VLOOKUP(D337,Families!$A$5:$I$205,4,0)))))))))))))))))</f>
        <v>0</v>
      </c>
      <c r="K337" s="210" t="b">
        <f>IF(D337&gt;0,(VLOOKUP(D337,Families!$A$5:$I$205,5,0)))</f>
        <v>0</v>
      </c>
      <c r="L337" s="260"/>
      <c r="M337" s="241"/>
      <c r="N337" s="241"/>
      <c r="O337" s="185">
        <f>IF(D337&gt;0,(VLOOKUP(D337,Families!$A$5:$I$205,3,0)),0)</f>
        <v>0</v>
      </c>
      <c r="P337" s="186">
        <f>IF(D337&gt;0,(VLOOKUP(D337,Families!$A$5:$I$205,7,0)),0)</f>
        <v>0</v>
      </c>
      <c r="Q337" s="200">
        <f>IF(D337&gt;0,(VLOOKUP(D337,Families!$A$5:$I$205,8,0)),0)</f>
        <v>0</v>
      </c>
      <c r="R337" s="201">
        <f>IF(D337&gt;0,(VLOOKUP(D337,Families!$A$5:$I$205,9,0)),0)</f>
        <v>0</v>
      </c>
    </row>
    <row r="338" spans="1:18" s="202" customFormat="1" ht="15" customHeight="1" x14ac:dyDescent="0.35">
      <c r="A338" s="189"/>
      <c r="B338" s="264"/>
      <c r="C338" s="264"/>
      <c r="D338" s="190"/>
      <c r="E338" s="179">
        <f>IF(D338&gt;0,(VLOOKUP(D338,Families!$A$5:$I$205,2,0)),0)</f>
        <v>0</v>
      </c>
      <c r="F338" s="192"/>
      <c r="G338" s="191"/>
      <c r="H338" s="192"/>
      <c r="I338" s="182">
        <f>IF(G338=0,0,(H338*(VLOOKUP(G338,'Fee Schedule'!$C$2:$D$35,2,FALSE))))</f>
        <v>0</v>
      </c>
      <c r="J338" s="183" t="b">
        <f>IF(D338&gt;0,(IF(G338='Fee Schedule'!$C$2,'Fee Schedule'!$G$2,(IF(G338='Fee Schedule'!$C$3,'Fee Schedule'!$G$2,(IF(G338='Fee Schedule'!$C$4,'Fee Schedule'!$G$2,(IF(G338='Fee Schedule'!$C$5,'Fee Schedule'!$G$2,(IF(G338='Fee Schedule'!$C$6,'Fee Schedule'!$G$2,(IF(G338='Fee Schedule'!$C$10,'Fee Schedule'!$G$2,(IF(G338='Fee Schedule'!$C$22,'Fee Schedule'!$G$2,(VLOOKUP(D338,Families!$A$5:$I$205,4,0)))))))))))))))))</f>
        <v>0</v>
      </c>
      <c r="K338" s="210" t="b">
        <f>IF(D338&gt;0,(VLOOKUP(D338,Families!$A$5:$I$205,5,0)))</f>
        <v>0</v>
      </c>
      <c r="L338" s="260"/>
      <c r="M338" s="241"/>
      <c r="N338" s="241"/>
      <c r="O338" s="185">
        <f>IF(D338&gt;0,(VLOOKUP(D338,Families!$A$5:$I$205,3,0)),0)</f>
        <v>0</v>
      </c>
      <c r="P338" s="186">
        <f>IF(D338&gt;0,(VLOOKUP(D338,Families!$A$5:$I$205,7,0)),0)</f>
        <v>0</v>
      </c>
      <c r="Q338" s="200">
        <f>IF(D338&gt;0,(VLOOKUP(D338,Families!$A$5:$I$205,8,0)),0)</f>
        <v>0</v>
      </c>
      <c r="R338" s="201">
        <f>IF(D338&gt;0,(VLOOKUP(D338,Families!$A$5:$I$205,9,0)),0)</f>
        <v>0</v>
      </c>
    </row>
    <row r="339" spans="1:18" s="202" customFormat="1" ht="15" customHeight="1" x14ac:dyDescent="0.35">
      <c r="A339" s="189"/>
      <c r="B339" s="264"/>
      <c r="C339" s="264"/>
      <c r="D339" s="190"/>
      <c r="E339" s="179">
        <f>IF(D339&gt;0,(VLOOKUP(D339,Families!$A$5:$I$205,2,0)),0)</f>
        <v>0</v>
      </c>
      <c r="F339" s="192"/>
      <c r="G339" s="191"/>
      <c r="H339" s="192"/>
      <c r="I339" s="182">
        <f>IF(G339=0,0,(H339*(VLOOKUP(G339,'Fee Schedule'!$C$2:$D$35,2,FALSE))))</f>
        <v>0</v>
      </c>
      <c r="J339" s="183" t="b">
        <f>IF(D339&gt;0,(IF(G339='Fee Schedule'!$C$2,'Fee Schedule'!$G$2,(IF(G339='Fee Schedule'!$C$3,'Fee Schedule'!$G$2,(IF(G339='Fee Schedule'!$C$4,'Fee Schedule'!$G$2,(IF(G339='Fee Schedule'!$C$5,'Fee Schedule'!$G$2,(IF(G339='Fee Schedule'!$C$6,'Fee Schedule'!$G$2,(IF(G339='Fee Schedule'!$C$10,'Fee Schedule'!$G$2,(IF(G339='Fee Schedule'!$C$22,'Fee Schedule'!$G$2,(VLOOKUP(D339,Families!$A$5:$I$205,4,0)))))))))))))))))</f>
        <v>0</v>
      </c>
      <c r="K339" s="210" t="b">
        <f>IF(D339&gt;0,(VLOOKUP(D339,Families!$A$5:$I$205,5,0)))</f>
        <v>0</v>
      </c>
      <c r="L339" s="260"/>
      <c r="M339" s="241"/>
      <c r="N339" s="241"/>
      <c r="O339" s="185">
        <f>IF(D339&gt;0,(VLOOKUP(D339,Families!$A$5:$I$205,3,0)),0)</f>
        <v>0</v>
      </c>
      <c r="P339" s="186">
        <f>IF(D339&gt;0,(VLOOKUP(D339,Families!$A$5:$I$205,7,0)),0)</f>
        <v>0</v>
      </c>
      <c r="Q339" s="200">
        <f>IF(D339&gt;0,(VLOOKUP(D339,Families!$A$5:$I$205,8,0)),0)</f>
        <v>0</v>
      </c>
      <c r="R339" s="201">
        <f>IF(D339&gt;0,(VLOOKUP(D339,Families!$A$5:$I$205,9,0)),0)</f>
        <v>0</v>
      </c>
    </row>
    <row r="340" spans="1:18" s="202" customFormat="1" ht="15" customHeight="1" x14ac:dyDescent="0.35">
      <c r="A340" s="189"/>
      <c r="B340" s="264"/>
      <c r="C340" s="264"/>
      <c r="D340" s="190"/>
      <c r="E340" s="179">
        <f>IF(D340&gt;0,(VLOOKUP(D340,Families!$A$5:$I$205,2,0)),0)</f>
        <v>0</v>
      </c>
      <c r="F340" s="192"/>
      <c r="G340" s="191"/>
      <c r="H340" s="192"/>
      <c r="I340" s="182">
        <f>IF(G340=0,0,(H340*(VLOOKUP(G340,'Fee Schedule'!$C$2:$D$35,2,FALSE))))</f>
        <v>0</v>
      </c>
      <c r="J340" s="183" t="b">
        <f>IF(D340&gt;0,(IF(G340='Fee Schedule'!$C$2,'Fee Schedule'!$G$2,(IF(G340='Fee Schedule'!$C$3,'Fee Schedule'!$G$2,(IF(G340='Fee Schedule'!$C$4,'Fee Schedule'!$G$2,(IF(G340='Fee Schedule'!$C$5,'Fee Schedule'!$G$2,(IF(G340='Fee Schedule'!$C$6,'Fee Schedule'!$G$2,(IF(G340='Fee Schedule'!$C$10,'Fee Schedule'!$G$2,(IF(G340='Fee Schedule'!$C$22,'Fee Schedule'!$G$2,(VLOOKUP(D340,Families!$A$5:$I$205,4,0)))))))))))))))))</f>
        <v>0</v>
      </c>
      <c r="K340" s="210" t="b">
        <f>IF(D340&gt;0,(VLOOKUP(D340,Families!$A$5:$I$205,5,0)))</f>
        <v>0</v>
      </c>
      <c r="L340" s="260"/>
      <c r="M340" s="241"/>
      <c r="N340" s="241"/>
      <c r="O340" s="185">
        <f>IF(D340&gt;0,(VLOOKUP(D340,Families!$A$5:$I$205,3,0)),0)</f>
        <v>0</v>
      </c>
      <c r="P340" s="186">
        <f>IF(D340&gt;0,(VLOOKUP(D340,Families!$A$5:$I$205,7,0)),0)</f>
        <v>0</v>
      </c>
      <c r="Q340" s="200">
        <f>IF(D340&gt;0,(VLOOKUP(D340,Families!$A$5:$I$205,8,0)),0)</f>
        <v>0</v>
      </c>
      <c r="R340" s="201">
        <f>IF(D340&gt;0,(VLOOKUP(D340,Families!$A$5:$I$205,9,0)),0)</f>
        <v>0</v>
      </c>
    </row>
    <row r="341" spans="1:18" s="202" customFormat="1" ht="15" customHeight="1" x14ac:dyDescent="0.35">
      <c r="A341" s="189"/>
      <c r="B341" s="264"/>
      <c r="C341" s="264"/>
      <c r="D341" s="190"/>
      <c r="E341" s="179">
        <f>IF(D341&gt;0,(VLOOKUP(D341,Families!$A$5:$I$205,2,0)),0)</f>
        <v>0</v>
      </c>
      <c r="F341" s="192"/>
      <c r="G341" s="191"/>
      <c r="H341" s="192"/>
      <c r="I341" s="182">
        <f>IF(G341=0,0,(H341*(VLOOKUP(G341,'Fee Schedule'!$C$2:$D$35,2,FALSE))))</f>
        <v>0</v>
      </c>
      <c r="J341" s="183" t="b">
        <f>IF(D341&gt;0,(IF(G341='Fee Schedule'!$C$2,'Fee Schedule'!$G$2,(IF(G341='Fee Schedule'!$C$3,'Fee Schedule'!$G$2,(IF(G341='Fee Schedule'!$C$4,'Fee Schedule'!$G$2,(IF(G341='Fee Schedule'!$C$5,'Fee Schedule'!$G$2,(IF(G341='Fee Schedule'!$C$6,'Fee Schedule'!$G$2,(IF(G341='Fee Schedule'!$C$10,'Fee Schedule'!$G$2,(IF(G341='Fee Schedule'!$C$22,'Fee Schedule'!$G$2,(VLOOKUP(D341,Families!$A$5:$I$205,4,0)))))))))))))))))</f>
        <v>0</v>
      </c>
      <c r="K341" s="210" t="b">
        <f>IF(D341&gt;0,(VLOOKUP(D341,Families!$A$5:$I$205,5,0)))</f>
        <v>0</v>
      </c>
      <c r="L341" s="260"/>
      <c r="M341" s="241"/>
      <c r="N341" s="241"/>
      <c r="O341" s="185">
        <f>IF(D341&gt;0,(VLOOKUP(D341,Families!$A$5:$I$205,3,0)),0)</f>
        <v>0</v>
      </c>
      <c r="P341" s="186">
        <f>IF(D341&gt;0,(VLOOKUP(D341,Families!$A$5:$I$205,7,0)),0)</f>
        <v>0</v>
      </c>
      <c r="Q341" s="200">
        <f>IF(D341&gt;0,(VLOOKUP(D341,Families!$A$5:$I$205,8,0)),0)</f>
        <v>0</v>
      </c>
      <c r="R341" s="201">
        <f>IF(D341&gt;0,(VLOOKUP(D341,Families!$A$5:$I$205,9,0)),0)</f>
        <v>0</v>
      </c>
    </row>
    <row r="342" spans="1:18" s="202" customFormat="1" ht="15" customHeight="1" x14ac:dyDescent="0.35">
      <c r="A342" s="189"/>
      <c r="B342" s="264"/>
      <c r="C342" s="264"/>
      <c r="D342" s="190"/>
      <c r="E342" s="179">
        <f>IF(D342&gt;0,(VLOOKUP(D342,Families!$A$5:$I$205,2,0)),0)</f>
        <v>0</v>
      </c>
      <c r="F342" s="192"/>
      <c r="G342" s="191"/>
      <c r="H342" s="192"/>
      <c r="I342" s="182">
        <f>IF(G342=0,0,(H342*(VLOOKUP(G342,'Fee Schedule'!$C$2:$D$35,2,FALSE))))</f>
        <v>0</v>
      </c>
      <c r="J342" s="183" t="b">
        <f>IF(D342&gt;0,(IF(G342='Fee Schedule'!$C$2,'Fee Schedule'!$G$2,(IF(G342='Fee Schedule'!$C$3,'Fee Schedule'!$G$2,(IF(G342='Fee Schedule'!$C$4,'Fee Schedule'!$G$2,(IF(G342='Fee Schedule'!$C$5,'Fee Schedule'!$G$2,(IF(G342='Fee Schedule'!$C$6,'Fee Schedule'!$G$2,(IF(G342='Fee Schedule'!$C$10,'Fee Schedule'!$G$2,(IF(G342='Fee Schedule'!$C$22,'Fee Schedule'!$G$2,(VLOOKUP(D342,Families!$A$5:$I$205,4,0)))))))))))))))))</f>
        <v>0</v>
      </c>
      <c r="K342" s="210" t="b">
        <f>IF(D342&gt;0,(VLOOKUP(D342,Families!$A$5:$I$205,5,0)))</f>
        <v>0</v>
      </c>
      <c r="L342" s="260"/>
      <c r="M342" s="241"/>
      <c r="N342" s="241"/>
      <c r="O342" s="185">
        <f>IF(D342&gt;0,(VLOOKUP(D342,Families!$A$5:$I$205,3,0)),0)</f>
        <v>0</v>
      </c>
      <c r="P342" s="186">
        <f>IF(D342&gt;0,(VLOOKUP(D342,Families!$A$5:$I$205,7,0)),0)</f>
        <v>0</v>
      </c>
      <c r="Q342" s="200">
        <f>IF(D342&gt;0,(VLOOKUP(D342,Families!$A$5:$I$205,8,0)),0)</f>
        <v>0</v>
      </c>
      <c r="R342" s="201">
        <f>IF(D342&gt;0,(VLOOKUP(D342,Families!$A$5:$I$205,9,0)),0)</f>
        <v>0</v>
      </c>
    </row>
    <row r="343" spans="1:18" s="202" customFormat="1" ht="15" customHeight="1" x14ac:dyDescent="0.35">
      <c r="A343" s="189"/>
      <c r="B343" s="264"/>
      <c r="C343" s="264"/>
      <c r="D343" s="190"/>
      <c r="E343" s="179">
        <f>IF(D343&gt;0,(VLOOKUP(D343,Families!$A$5:$I$205,2,0)),0)</f>
        <v>0</v>
      </c>
      <c r="F343" s="192"/>
      <c r="G343" s="191"/>
      <c r="H343" s="192"/>
      <c r="I343" s="182">
        <f>IF(G343=0,0,(H343*(VLOOKUP(G343,'Fee Schedule'!$C$2:$D$35,2,FALSE))))</f>
        <v>0</v>
      </c>
      <c r="J343" s="183" t="b">
        <f>IF(D343&gt;0,(IF(G343='Fee Schedule'!$C$2,'Fee Schedule'!$G$2,(IF(G343='Fee Schedule'!$C$3,'Fee Schedule'!$G$2,(IF(G343='Fee Schedule'!$C$4,'Fee Schedule'!$G$2,(IF(G343='Fee Schedule'!$C$5,'Fee Schedule'!$G$2,(IF(G343='Fee Schedule'!$C$6,'Fee Schedule'!$G$2,(IF(G343='Fee Schedule'!$C$10,'Fee Schedule'!$G$2,(IF(G343='Fee Schedule'!$C$22,'Fee Schedule'!$G$2,(VLOOKUP(D343,Families!$A$5:$I$205,4,0)))))))))))))))))</f>
        <v>0</v>
      </c>
      <c r="K343" s="210" t="b">
        <f>IF(D343&gt;0,(VLOOKUP(D343,Families!$A$5:$I$205,5,0)))</f>
        <v>0</v>
      </c>
      <c r="L343" s="260"/>
      <c r="M343" s="241"/>
      <c r="N343" s="241"/>
      <c r="O343" s="185">
        <f>IF(D343&gt;0,(VLOOKUP(D343,Families!$A$5:$I$205,3,0)),0)</f>
        <v>0</v>
      </c>
      <c r="P343" s="186">
        <f>IF(D343&gt;0,(VLOOKUP(D343,Families!$A$5:$I$205,7,0)),0)</f>
        <v>0</v>
      </c>
      <c r="Q343" s="200">
        <f>IF(D343&gt;0,(VLOOKUP(D343,Families!$A$5:$I$205,8,0)),0)</f>
        <v>0</v>
      </c>
      <c r="R343" s="201">
        <f>IF(D343&gt;0,(VLOOKUP(D343,Families!$A$5:$I$205,9,0)),0)</f>
        <v>0</v>
      </c>
    </row>
    <row r="344" spans="1:18" s="202" customFormat="1" ht="15" customHeight="1" x14ac:dyDescent="0.35">
      <c r="A344" s="189"/>
      <c r="B344" s="264"/>
      <c r="C344" s="264"/>
      <c r="D344" s="190"/>
      <c r="E344" s="179">
        <f>IF(D344&gt;0,(VLOOKUP(D344,Families!$A$5:$I$205,2,0)),0)</f>
        <v>0</v>
      </c>
      <c r="F344" s="192"/>
      <c r="G344" s="191"/>
      <c r="H344" s="192"/>
      <c r="I344" s="182">
        <f>IF(G344=0,0,(H344*(VLOOKUP(G344,'Fee Schedule'!$C$2:$D$35,2,FALSE))))</f>
        <v>0</v>
      </c>
      <c r="J344" s="183" t="b">
        <f>IF(D344&gt;0,(IF(G344='Fee Schedule'!$C$2,'Fee Schedule'!$G$2,(IF(G344='Fee Schedule'!$C$3,'Fee Schedule'!$G$2,(IF(G344='Fee Schedule'!$C$4,'Fee Schedule'!$G$2,(IF(G344='Fee Schedule'!$C$5,'Fee Schedule'!$G$2,(IF(G344='Fee Schedule'!$C$6,'Fee Schedule'!$G$2,(IF(G344='Fee Schedule'!$C$10,'Fee Schedule'!$G$2,(IF(G344='Fee Schedule'!$C$22,'Fee Schedule'!$G$2,(VLOOKUP(D344,Families!$A$5:$I$205,4,0)))))))))))))))))</f>
        <v>0</v>
      </c>
      <c r="K344" s="210" t="b">
        <f>IF(D344&gt;0,(VLOOKUP(D344,Families!$A$5:$I$205,5,0)))</f>
        <v>0</v>
      </c>
      <c r="L344" s="260"/>
      <c r="M344" s="241"/>
      <c r="N344" s="241"/>
      <c r="O344" s="185">
        <f>IF(D344&gt;0,(VLOOKUP(D344,Families!$A$5:$I$205,3,0)),0)</f>
        <v>0</v>
      </c>
      <c r="P344" s="186">
        <f>IF(D344&gt;0,(VLOOKUP(D344,Families!$A$5:$I$205,7,0)),0)</f>
        <v>0</v>
      </c>
      <c r="Q344" s="200">
        <f>IF(D344&gt;0,(VLOOKUP(D344,Families!$A$5:$I$205,8,0)),0)</f>
        <v>0</v>
      </c>
      <c r="R344" s="201">
        <f>IF(D344&gt;0,(VLOOKUP(D344,Families!$A$5:$I$205,9,0)),0)</f>
        <v>0</v>
      </c>
    </row>
    <row r="345" spans="1:18" s="202" customFormat="1" ht="15" customHeight="1" x14ac:dyDescent="0.35">
      <c r="A345" s="189"/>
      <c r="B345" s="264"/>
      <c r="C345" s="264"/>
      <c r="D345" s="190"/>
      <c r="E345" s="179">
        <f>IF(D345&gt;0,(VLOOKUP(D345,Families!$A$5:$I$205,2,0)),0)</f>
        <v>0</v>
      </c>
      <c r="F345" s="192"/>
      <c r="G345" s="191"/>
      <c r="H345" s="192"/>
      <c r="I345" s="182">
        <f>IF(G345=0,0,(H345*(VLOOKUP(G345,'Fee Schedule'!$C$2:$D$35,2,FALSE))))</f>
        <v>0</v>
      </c>
      <c r="J345" s="183" t="b">
        <f>IF(D345&gt;0,(IF(G345='Fee Schedule'!$C$2,'Fee Schedule'!$G$2,(IF(G345='Fee Schedule'!$C$3,'Fee Schedule'!$G$2,(IF(G345='Fee Schedule'!$C$4,'Fee Schedule'!$G$2,(IF(G345='Fee Schedule'!$C$5,'Fee Schedule'!$G$2,(IF(G345='Fee Schedule'!$C$6,'Fee Schedule'!$G$2,(IF(G345='Fee Schedule'!$C$10,'Fee Schedule'!$G$2,(IF(G345='Fee Schedule'!$C$22,'Fee Schedule'!$G$2,(VLOOKUP(D345,Families!$A$5:$I$205,4,0)))))))))))))))))</f>
        <v>0</v>
      </c>
      <c r="K345" s="210" t="b">
        <f>IF(D345&gt;0,(VLOOKUP(D345,Families!$A$5:$I$205,5,0)))</f>
        <v>0</v>
      </c>
      <c r="L345" s="260"/>
      <c r="M345" s="241"/>
      <c r="N345" s="241"/>
      <c r="O345" s="185">
        <f>IF(D345&gt;0,(VLOOKUP(D345,Families!$A$5:$I$205,3,0)),0)</f>
        <v>0</v>
      </c>
      <c r="P345" s="186">
        <f>IF(D345&gt;0,(VLOOKUP(D345,Families!$A$5:$I$205,7,0)),0)</f>
        <v>0</v>
      </c>
      <c r="Q345" s="200">
        <f>IF(D345&gt;0,(VLOOKUP(D345,Families!$A$5:$I$205,8,0)),0)</f>
        <v>0</v>
      </c>
      <c r="R345" s="201">
        <f>IF(D345&gt;0,(VLOOKUP(D345,Families!$A$5:$I$205,9,0)),0)</f>
        <v>0</v>
      </c>
    </row>
    <row r="346" spans="1:18" s="202" customFormat="1" ht="15" customHeight="1" x14ac:dyDescent="0.35">
      <c r="A346" s="189"/>
      <c r="B346" s="264"/>
      <c r="C346" s="264"/>
      <c r="D346" s="190"/>
      <c r="E346" s="179">
        <f>IF(D346&gt;0,(VLOOKUP(D346,Families!$A$5:$I$205,2,0)),0)</f>
        <v>0</v>
      </c>
      <c r="F346" s="192"/>
      <c r="G346" s="191"/>
      <c r="H346" s="192"/>
      <c r="I346" s="182">
        <f>IF(G346=0,0,(H346*(VLOOKUP(G346,'Fee Schedule'!$C$2:$D$35,2,FALSE))))</f>
        <v>0</v>
      </c>
      <c r="J346" s="183" t="b">
        <f>IF(D346&gt;0,(IF(G346='Fee Schedule'!$C$2,'Fee Schedule'!$G$2,(IF(G346='Fee Schedule'!$C$3,'Fee Schedule'!$G$2,(IF(G346='Fee Schedule'!$C$4,'Fee Schedule'!$G$2,(IF(G346='Fee Schedule'!$C$5,'Fee Schedule'!$G$2,(IF(G346='Fee Schedule'!$C$6,'Fee Schedule'!$G$2,(IF(G346='Fee Schedule'!$C$10,'Fee Schedule'!$G$2,(IF(G346='Fee Schedule'!$C$22,'Fee Schedule'!$G$2,(VLOOKUP(D346,Families!$A$5:$I$205,4,0)))))))))))))))))</f>
        <v>0</v>
      </c>
      <c r="K346" s="210" t="b">
        <f>IF(D346&gt;0,(VLOOKUP(D346,Families!$A$5:$I$205,5,0)))</f>
        <v>0</v>
      </c>
      <c r="L346" s="260"/>
      <c r="M346" s="241"/>
      <c r="N346" s="241"/>
      <c r="O346" s="185">
        <f>IF(D346&gt;0,(VLOOKUP(D346,Families!$A$5:$I$205,3,0)),0)</f>
        <v>0</v>
      </c>
      <c r="P346" s="186">
        <f>IF(D346&gt;0,(VLOOKUP(D346,Families!$A$5:$I$205,7,0)),0)</f>
        <v>0</v>
      </c>
      <c r="Q346" s="200">
        <f>IF(D346&gt;0,(VLOOKUP(D346,Families!$A$5:$I$205,8,0)),0)</f>
        <v>0</v>
      </c>
      <c r="R346" s="201">
        <f>IF(D346&gt;0,(VLOOKUP(D346,Families!$A$5:$I$205,9,0)),0)</f>
        <v>0</v>
      </c>
    </row>
    <row r="347" spans="1:18" s="202" customFormat="1" ht="15" customHeight="1" x14ac:dyDescent="0.35">
      <c r="A347" s="189"/>
      <c r="B347" s="264"/>
      <c r="C347" s="264"/>
      <c r="D347" s="190"/>
      <c r="E347" s="179">
        <f>IF(D347&gt;0,(VLOOKUP(D347,Families!$A$5:$I$205,2,0)),0)</f>
        <v>0</v>
      </c>
      <c r="F347" s="192"/>
      <c r="G347" s="191"/>
      <c r="H347" s="192"/>
      <c r="I347" s="182">
        <f>IF(G347=0,0,(H347*(VLOOKUP(G347,'Fee Schedule'!$C$2:$D$35,2,FALSE))))</f>
        <v>0</v>
      </c>
      <c r="J347" s="183" t="b">
        <f>IF(D347&gt;0,(IF(G347='Fee Schedule'!$C$2,'Fee Schedule'!$G$2,(IF(G347='Fee Schedule'!$C$3,'Fee Schedule'!$G$2,(IF(G347='Fee Schedule'!$C$4,'Fee Schedule'!$G$2,(IF(G347='Fee Schedule'!$C$5,'Fee Schedule'!$G$2,(IF(G347='Fee Schedule'!$C$6,'Fee Schedule'!$G$2,(IF(G347='Fee Schedule'!$C$10,'Fee Schedule'!$G$2,(IF(G347='Fee Schedule'!$C$22,'Fee Schedule'!$G$2,(VLOOKUP(D347,Families!$A$5:$I$205,4,0)))))))))))))))))</f>
        <v>0</v>
      </c>
      <c r="K347" s="210" t="b">
        <f>IF(D347&gt;0,(VLOOKUP(D347,Families!$A$5:$I$205,5,0)))</f>
        <v>0</v>
      </c>
      <c r="L347" s="260"/>
      <c r="M347" s="241"/>
      <c r="N347" s="241"/>
      <c r="O347" s="185">
        <f>IF(D347&gt;0,(VLOOKUP(D347,Families!$A$5:$I$205,3,0)),0)</f>
        <v>0</v>
      </c>
      <c r="P347" s="186">
        <f>IF(D347&gt;0,(VLOOKUP(D347,Families!$A$5:$I$205,7,0)),0)</f>
        <v>0</v>
      </c>
      <c r="Q347" s="200">
        <f>IF(D347&gt;0,(VLOOKUP(D347,Families!$A$5:$I$205,8,0)),0)</f>
        <v>0</v>
      </c>
      <c r="R347" s="201">
        <f>IF(D347&gt;0,(VLOOKUP(D347,Families!$A$5:$I$205,9,0)),0)</f>
        <v>0</v>
      </c>
    </row>
    <row r="348" spans="1:18" s="202" customFormat="1" ht="15" customHeight="1" x14ac:dyDescent="0.35">
      <c r="A348" s="189"/>
      <c r="B348" s="264"/>
      <c r="C348" s="264"/>
      <c r="D348" s="190"/>
      <c r="E348" s="179">
        <f>IF(D348&gt;0,(VLOOKUP(D348,Families!$A$5:$I$205,2,0)),0)</f>
        <v>0</v>
      </c>
      <c r="F348" s="192"/>
      <c r="G348" s="191"/>
      <c r="H348" s="192"/>
      <c r="I348" s="182">
        <f>IF(G348=0,0,(H348*(VLOOKUP(G348,'Fee Schedule'!$C$2:$D$35,2,FALSE))))</f>
        <v>0</v>
      </c>
      <c r="J348" s="183" t="b">
        <f>IF(D348&gt;0,(IF(G348='Fee Schedule'!$C$2,'Fee Schedule'!$G$2,(IF(G348='Fee Schedule'!$C$3,'Fee Schedule'!$G$2,(IF(G348='Fee Schedule'!$C$4,'Fee Schedule'!$G$2,(IF(G348='Fee Schedule'!$C$5,'Fee Schedule'!$G$2,(IF(G348='Fee Schedule'!$C$6,'Fee Schedule'!$G$2,(IF(G348='Fee Schedule'!$C$10,'Fee Schedule'!$G$2,(IF(G348='Fee Schedule'!$C$22,'Fee Schedule'!$G$2,(VLOOKUP(D348,Families!$A$5:$I$205,4,0)))))))))))))))))</f>
        <v>0</v>
      </c>
      <c r="K348" s="210" t="b">
        <f>IF(D348&gt;0,(VLOOKUP(D348,Families!$A$5:$I$205,5,0)))</f>
        <v>0</v>
      </c>
      <c r="L348" s="260"/>
      <c r="M348" s="241"/>
      <c r="N348" s="241"/>
      <c r="O348" s="185">
        <f>IF(D348&gt;0,(VLOOKUP(D348,Families!$A$5:$I$205,3,0)),0)</f>
        <v>0</v>
      </c>
      <c r="P348" s="186">
        <f>IF(D348&gt;0,(VLOOKUP(D348,Families!$A$5:$I$205,7,0)),0)</f>
        <v>0</v>
      </c>
      <c r="Q348" s="200">
        <f>IF(D348&gt;0,(VLOOKUP(D348,Families!$A$5:$I$205,8,0)),0)</f>
        <v>0</v>
      </c>
      <c r="R348" s="201">
        <f>IF(D348&gt;0,(VLOOKUP(D348,Families!$A$5:$I$205,9,0)),0)</f>
        <v>0</v>
      </c>
    </row>
    <row r="349" spans="1:18" s="202" customFormat="1" ht="15" customHeight="1" x14ac:dyDescent="0.35">
      <c r="A349" s="189"/>
      <c r="B349" s="264"/>
      <c r="C349" s="264"/>
      <c r="D349" s="190"/>
      <c r="E349" s="179">
        <f>IF(D349&gt;0,(VLOOKUP(D349,Families!$A$5:$I$205,2,0)),0)</f>
        <v>0</v>
      </c>
      <c r="F349" s="192"/>
      <c r="G349" s="191"/>
      <c r="H349" s="192"/>
      <c r="I349" s="182">
        <f>IF(G349=0,0,(H349*(VLOOKUP(G349,'Fee Schedule'!$C$2:$D$35,2,FALSE))))</f>
        <v>0</v>
      </c>
      <c r="J349" s="183" t="b">
        <f>IF(D349&gt;0,(IF(G349='Fee Schedule'!$C$2,'Fee Schedule'!$G$2,(IF(G349='Fee Schedule'!$C$3,'Fee Schedule'!$G$2,(IF(G349='Fee Schedule'!$C$4,'Fee Schedule'!$G$2,(IF(G349='Fee Schedule'!$C$5,'Fee Schedule'!$G$2,(IF(G349='Fee Schedule'!$C$6,'Fee Schedule'!$G$2,(IF(G349='Fee Schedule'!$C$10,'Fee Schedule'!$G$2,(IF(G349='Fee Schedule'!$C$22,'Fee Schedule'!$G$2,(VLOOKUP(D349,Families!$A$5:$I$205,4,0)))))))))))))))))</f>
        <v>0</v>
      </c>
      <c r="K349" s="210" t="b">
        <f>IF(D349&gt;0,(VLOOKUP(D349,Families!$A$5:$I$205,5,0)))</f>
        <v>0</v>
      </c>
      <c r="L349" s="260"/>
      <c r="M349" s="241"/>
      <c r="N349" s="241"/>
      <c r="O349" s="185">
        <f>IF(D349&gt;0,(VLOOKUP(D349,Families!$A$5:$I$205,3,0)),0)</f>
        <v>0</v>
      </c>
      <c r="P349" s="186">
        <f>IF(D349&gt;0,(VLOOKUP(D349,Families!$A$5:$I$205,7,0)),0)</f>
        <v>0</v>
      </c>
      <c r="Q349" s="200">
        <f>IF(D349&gt;0,(VLOOKUP(D349,Families!$A$5:$I$205,8,0)),0)</f>
        <v>0</v>
      </c>
      <c r="R349" s="201">
        <f>IF(D349&gt;0,(VLOOKUP(D349,Families!$A$5:$I$205,9,0)),0)</f>
        <v>0</v>
      </c>
    </row>
    <row r="350" spans="1:18" s="202" customFormat="1" ht="15" customHeight="1" x14ac:dyDescent="0.35">
      <c r="A350" s="189"/>
      <c r="B350" s="264"/>
      <c r="C350" s="264"/>
      <c r="D350" s="190"/>
      <c r="E350" s="179">
        <f>IF(D350&gt;0,(VLOOKUP(D350,Families!$A$5:$I$205,2,0)),0)</f>
        <v>0</v>
      </c>
      <c r="F350" s="192"/>
      <c r="G350" s="191"/>
      <c r="H350" s="192"/>
      <c r="I350" s="182">
        <f>IF(G350=0,0,(H350*(VLOOKUP(G350,'Fee Schedule'!$C$2:$D$35,2,FALSE))))</f>
        <v>0</v>
      </c>
      <c r="J350" s="183" t="b">
        <f>IF(D350&gt;0,(IF(G350='Fee Schedule'!$C$2,'Fee Schedule'!$G$2,(IF(G350='Fee Schedule'!$C$3,'Fee Schedule'!$G$2,(IF(G350='Fee Schedule'!$C$4,'Fee Schedule'!$G$2,(IF(G350='Fee Schedule'!$C$5,'Fee Schedule'!$G$2,(IF(G350='Fee Schedule'!$C$6,'Fee Schedule'!$G$2,(IF(G350='Fee Schedule'!$C$10,'Fee Schedule'!$G$2,(IF(G350='Fee Schedule'!$C$22,'Fee Schedule'!$G$2,(VLOOKUP(D350,Families!$A$5:$I$205,4,0)))))))))))))))))</f>
        <v>0</v>
      </c>
      <c r="K350" s="210" t="b">
        <f>IF(D350&gt;0,(VLOOKUP(D350,Families!$A$5:$I$205,5,0)))</f>
        <v>0</v>
      </c>
      <c r="L350" s="260"/>
      <c r="M350" s="241"/>
      <c r="N350" s="241"/>
      <c r="O350" s="185">
        <f>IF(D350&gt;0,(VLOOKUP(D350,Families!$A$5:$I$205,3,0)),0)</f>
        <v>0</v>
      </c>
      <c r="P350" s="186">
        <f>IF(D350&gt;0,(VLOOKUP(D350,Families!$A$5:$I$205,7,0)),0)</f>
        <v>0</v>
      </c>
      <c r="Q350" s="200">
        <f>IF(D350&gt;0,(VLOOKUP(D350,Families!$A$5:$I$205,8,0)),0)</f>
        <v>0</v>
      </c>
      <c r="R350" s="201">
        <f>IF(D350&gt;0,(VLOOKUP(D350,Families!$A$5:$I$205,9,0)),0)</f>
        <v>0</v>
      </c>
    </row>
    <row r="351" spans="1:18" s="202" customFormat="1" ht="15" customHeight="1" x14ac:dyDescent="0.35">
      <c r="A351" s="189"/>
      <c r="B351" s="264"/>
      <c r="C351" s="264"/>
      <c r="D351" s="190"/>
      <c r="E351" s="179">
        <f>IF(D351&gt;0,(VLOOKUP(D351,Families!$A$5:$I$205,2,0)),0)</f>
        <v>0</v>
      </c>
      <c r="F351" s="192"/>
      <c r="G351" s="191"/>
      <c r="H351" s="192"/>
      <c r="I351" s="182">
        <f>IF(G351=0,0,(H351*(VLOOKUP(G351,'Fee Schedule'!$C$2:$D$35,2,FALSE))))</f>
        <v>0</v>
      </c>
      <c r="J351" s="183" t="b">
        <f>IF(D351&gt;0,(IF(G351='Fee Schedule'!$C$2,'Fee Schedule'!$G$2,(IF(G351='Fee Schedule'!$C$3,'Fee Schedule'!$G$2,(IF(G351='Fee Schedule'!$C$4,'Fee Schedule'!$G$2,(IF(G351='Fee Schedule'!$C$5,'Fee Schedule'!$G$2,(IF(G351='Fee Schedule'!$C$6,'Fee Schedule'!$G$2,(IF(G351='Fee Schedule'!$C$10,'Fee Schedule'!$G$2,(IF(G351='Fee Schedule'!$C$22,'Fee Schedule'!$G$2,(VLOOKUP(D351,Families!$A$5:$I$205,4,0)))))))))))))))))</f>
        <v>0</v>
      </c>
      <c r="K351" s="210" t="b">
        <f>IF(D351&gt;0,(VLOOKUP(D351,Families!$A$5:$I$205,5,0)))</f>
        <v>0</v>
      </c>
      <c r="L351" s="260"/>
      <c r="M351" s="241"/>
      <c r="N351" s="241"/>
      <c r="O351" s="185">
        <f>IF(D351&gt;0,(VLOOKUP(D351,Families!$A$5:$I$205,3,0)),0)</f>
        <v>0</v>
      </c>
      <c r="P351" s="186">
        <f>IF(D351&gt;0,(VLOOKUP(D351,Families!$A$5:$I$205,7,0)),0)</f>
        <v>0</v>
      </c>
      <c r="Q351" s="200">
        <f>IF(D351&gt;0,(VLOOKUP(D351,Families!$A$5:$I$205,8,0)),0)</f>
        <v>0</v>
      </c>
      <c r="R351" s="201">
        <f>IF(D351&gt;0,(VLOOKUP(D351,Families!$A$5:$I$205,9,0)),0)</f>
        <v>0</v>
      </c>
    </row>
    <row r="352" spans="1:18" s="202" customFormat="1" ht="15" customHeight="1" x14ac:dyDescent="0.35">
      <c r="A352" s="189"/>
      <c r="B352" s="264"/>
      <c r="C352" s="264"/>
      <c r="D352" s="190"/>
      <c r="E352" s="179">
        <f>IF(D352&gt;0,(VLOOKUP(D352,Families!$A$5:$I$205,2,0)),0)</f>
        <v>0</v>
      </c>
      <c r="F352" s="192"/>
      <c r="G352" s="191"/>
      <c r="H352" s="192"/>
      <c r="I352" s="182">
        <f>IF(G352=0,0,(H352*(VLOOKUP(G352,'Fee Schedule'!$C$2:$D$35,2,FALSE))))</f>
        <v>0</v>
      </c>
      <c r="J352" s="183" t="b">
        <f>IF(D352&gt;0,(IF(G352='Fee Schedule'!$C$2,'Fee Schedule'!$G$2,(IF(G352='Fee Schedule'!$C$3,'Fee Schedule'!$G$2,(IF(G352='Fee Schedule'!$C$4,'Fee Schedule'!$G$2,(IF(G352='Fee Schedule'!$C$5,'Fee Schedule'!$G$2,(IF(G352='Fee Schedule'!$C$6,'Fee Schedule'!$G$2,(IF(G352='Fee Schedule'!$C$10,'Fee Schedule'!$G$2,(IF(G352='Fee Schedule'!$C$22,'Fee Schedule'!$G$2,(VLOOKUP(D352,Families!$A$5:$I$205,4,0)))))))))))))))))</f>
        <v>0</v>
      </c>
      <c r="K352" s="210" t="b">
        <f>IF(D352&gt;0,(VLOOKUP(D352,Families!$A$5:$I$205,5,0)))</f>
        <v>0</v>
      </c>
      <c r="L352" s="260"/>
      <c r="M352" s="241"/>
      <c r="N352" s="241"/>
      <c r="O352" s="185">
        <f>IF(D352&gt;0,(VLOOKUP(D352,Families!$A$5:$I$205,3,0)),0)</f>
        <v>0</v>
      </c>
      <c r="P352" s="186">
        <f>IF(D352&gt;0,(VLOOKUP(D352,Families!$A$5:$I$205,7,0)),0)</f>
        <v>0</v>
      </c>
      <c r="Q352" s="200">
        <f>IF(D352&gt;0,(VLOOKUP(D352,Families!$A$5:$I$205,8,0)),0)</f>
        <v>0</v>
      </c>
      <c r="R352" s="201">
        <f>IF(D352&gt;0,(VLOOKUP(D352,Families!$A$5:$I$205,9,0)),0)</f>
        <v>0</v>
      </c>
    </row>
    <row r="353" spans="1:18" s="202" customFormat="1" ht="15" customHeight="1" x14ac:dyDescent="0.35">
      <c r="A353" s="189"/>
      <c r="B353" s="264"/>
      <c r="C353" s="264"/>
      <c r="D353" s="190"/>
      <c r="E353" s="179">
        <f>IF(D353&gt;0,(VLOOKUP(D353,Families!$A$5:$I$205,2,0)),0)</f>
        <v>0</v>
      </c>
      <c r="F353" s="192"/>
      <c r="G353" s="191"/>
      <c r="H353" s="192"/>
      <c r="I353" s="182">
        <f>IF(G353=0,0,(H353*(VLOOKUP(G353,'Fee Schedule'!$C$2:$D$35,2,FALSE))))</f>
        <v>0</v>
      </c>
      <c r="J353" s="183" t="b">
        <f>IF(D353&gt;0,(IF(G353='Fee Schedule'!$C$2,'Fee Schedule'!$G$2,(IF(G353='Fee Schedule'!$C$3,'Fee Schedule'!$G$2,(IF(G353='Fee Schedule'!$C$4,'Fee Schedule'!$G$2,(IF(G353='Fee Schedule'!$C$5,'Fee Schedule'!$G$2,(IF(G353='Fee Schedule'!$C$6,'Fee Schedule'!$G$2,(IF(G353='Fee Schedule'!$C$10,'Fee Schedule'!$G$2,(IF(G353='Fee Schedule'!$C$22,'Fee Schedule'!$G$2,(VLOOKUP(D353,Families!$A$5:$I$205,4,0)))))))))))))))))</f>
        <v>0</v>
      </c>
      <c r="K353" s="210" t="b">
        <f>IF(D353&gt;0,(VLOOKUP(D353,Families!$A$5:$I$205,5,0)))</f>
        <v>0</v>
      </c>
      <c r="L353" s="260"/>
      <c r="M353" s="241"/>
      <c r="N353" s="241"/>
      <c r="O353" s="185">
        <f>IF(D353&gt;0,(VLOOKUP(D353,Families!$A$5:$I$205,3,0)),0)</f>
        <v>0</v>
      </c>
      <c r="P353" s="186">
        <f>IF(D353&gt;0,(VLOOKUP(D353,Families!$A$5:$I$205,7,0)),0)</f>
        <v>0</v>
      </c>
      <c r="Q353" s="200">
        <f>IF(D353&gt;0,(VLOOKUP(D353,Families!$A$5:$I$205,8,0)),0)</f>
        <v>0</v>
      </c>
      <c r="R353" s="201">
        <f>IF(D353&gt;0,(VLOOKUP(D353,Families!$A$5:$I$205,9,0)),0)</f>
        <v>0</v>
      </c>
    </row>
    <row r="354" spans="1:18" s="202" customFormat="1" ht="15" customHeight="1" x14ac:dyDescent="0.35">
      <c r="A354" s="189"/>
      <c r="B354" s="264"/>
      <c r="C354" s="264"/>
      <c r="D354" s="190"/>
      <c r="E354" s="179">
        <f>IF(D354&gt;0,(VLOOKUP(D354,Families!$A$5:$I$205,2,0)),0)</f>
        <v>0</v>
      </c>
      <c r="F354" s="192"/>
      <c r="G354" s="191"/>
      <c r="H354" s="192"/>
      <c r="I354" s="182">
        <f>IF(G354=0,0,(H354*(VLOOKUP(G354,'Fee Schedule'!$C$2:$D$35,2,FALSE))))</f>
        <v>0</v>
      </c>
      <c r="J354" s="183" t="b">
        <f>IF(D354&gt;0,(IF(G354='Fee Schedule'!$C$2,'Fee Schedule'!$G$2,(IF(G354='Fee Schedule'!$C$3,'Fee Schedule'!$G$2,(IF(G354='Fee Schedule'!$C$4,'Fee Schedule'!$G$2,(IF(G354='Fee Schedule'!$C$5,'Fee Schedule'!$G$2,(IF(G354='Fee Schedule'!$C$6,'Fee Schedule'!$G$2,(IF(G354='Fee Schedule'!$C$10,'Fee Schedule'!$G$2,(IF(G354='Fee Schedule'!$C$22,'Fee Schedule'!$G$2,(VLOOKUP(D354,Families!$A$5:$I$205,4,0)))))))))))))))))</f>
        <v>0</v>
      </c>
      <c r="K354" s="210" t="b">
        <f>IF(D354&gt;0,(VLOOKUP(D354,Families!$A$5:$I$205,5,0)))</f>
        <v>0</v>
      </c>
      <c r="L354" s="260"/>
      <c r="M354" s="241"/>
      <c r="N354" s="241"/>
      <c r="O354" s="185">
        <f>IF(D354&gt;0,(VLOOKUP(D354,Families!$A$5:$I$205,3,0)),0)</f>
        <v>0</v>
      </c>
      <c r="P354" s="186">
        <f>IF(D354&gt;0,(VLOOKUP(D354,Families!$A$5:$I$205,7,0)),0)</f>
        <v>0</v>
      </c>
      <c r="Q354" s="200">
        <f>IF(D354&gt;0,(VLOOKUP(D354,Families!$A$5:$I$205,8,0)),0)</f>
        <v>0</v>
      </c>
      <c r="R354" s="201">
        <f>IF(D354&gt;0,(VLOOKUP(D354,Families!$A$5:$I$205,9,0)),0)</f>
        <v>0</v>
      </c>
    </row>
    <row r="355" spans="1:18" s="202" customFormat="1" ht="15" customHeight="1" x14ac:dyDescent="0.35">
      <c r="A355" s="189"/>
      <c r="B355" s="264"/>
      <c r="C355" s="264"/>
      <c r="D355" s="190"/>
      <c r="E355" s="179">
        <f>IF(D355&gt;0,(VLOOKUP(D355,Families!$A$5:$I$205,2,0)),0)</f>
        <v>0</v>
      </c>
      <c r="F355" s="192"/>
      <c r="G355" s="191"/>
      <c r="H355" s="192"/>
      <c r="I355" s="182">
        <f>IF(G355=0,0,(H355*(VLOOKUP(G355,'Fee Schedule'!$C$2:$D$35,2,FALSE))))</f>
        <v>0</v>
      </c>
      <c r="J355" s="183" t="b">
        <f>IF(D355&gt;0,(IF(G355='Fee Schedule'!$C$2,'Fee Schedule'!$G$2,(IF(G355='Fee Schedule'!$C$3,'Fee Schedule'!$G$2,(IF(G355='Fee Schedule'!$C$4,'Fee Schedule'!$G$2,(IF(G355='Fee Schedule'!$C$5,'Fee Schedule'!$G$2,(IF(G355='Fee Schedule'!$C$6,'Fee Schedule'!$G$2,(IF(G355='Fee Schedule'!$C$10,'Fee Schedule'!$G$2,(IF(G355='Fee Schedule'!$C$22,'Fee Schedule'!$G$2,(VLOOKUP(D355,Families!$A$5:$I$205,4,0)))))))))))))))))</f>
        <v>0</v>
      </c>
      <c r="K355" s="210" t="b">
        <f>IF(D355&gt;0,(VLOOKUP(D355,Families!$A$5:$I$205,5,0)))</f>
        <v>0</v>
      </c>
      <c r="L355" s="260"/>
      <c r="M355" s="241"/>
      <c r="N355" s="241"/>
      <c r="O355" s="185">
        <f>IF(D355&gt;0,(VLOOKUP(D355,Families!$A$5:$I$205,3,0)),0)</f>
        <v>0</v>
      </c>
      <c r="P355" s="186">
        <f>IF(D355&gt;0,(VLOOKUP(D355,Families!$A$5:$I$205,7,0)),0)</f>
        <v>0</v>
      </c>
      <c r="Q355" s="200">
        <f>IF(D355&gt;0,(VLOOKUP(D355,Families!$A$5:$I$205,8,0)),0)</f>
        <v>0</v>
      </c>
      <c r="R355" s="201">
        <f>IF(D355&gt;0,(VLOOKUP(D355,Families!$A$5:$I$205,9,0)),0)</f>
        <v>0</v>
      </c>
    </row>
    <row r="356" spans="1:18" s="202" customFormat="1" ht="15" customHeight="1" x14ac:dyDescent="0.35">
      <c r="A356" s="189"/>
      <c r="B356" s="264"/>
      <c r="C356" s="264"/>
      <c r="D356" s="190"/>
      <c r="E356" s="179">
        <f>IF(D356&gt;0,(VLOOKUP(D356,Families!$A$5:$I$205,2,0)),0)</f>
        <v>0</v>
      </c>
      <c r="F356" s="192"/>
      <c r="G356" s="191"/>
      <c r="H356" s="192"/>
      <c r="I356" s="182">
        <f>IF(G356=0,0,(H356*(VLOOKUP(G356,'Fee Schedule'!$C$2:$D$35,2,FALSE))))</f>
        <v>0</v>
      </c>
      <c r="J356" s="183" t="b">
        <f>IF(D356&gt;0,(IF(G356='Fee Schedule'!$C$2,'Fee Schedule'!$G$2,(IF(G356='Fee Schedule'!$C$3,'Fee Schedule'!$G$2,(IF(G356='Fee Schedule'!$C$4,'Fee Schedule'!$G$2,(IF(G356='Fee Schedule'!$C$5,'Fee Schedule'!$G$2,(IF(G356='Fee Schedule'!$C$6,'Fee Schedule'!$G$2,(IF(G356='Fee Schedule'!$C$10,'Fee Schedule'!$G$2,(IF(G356='Fee Schedule'!$C$22,'Fee Schedule'!$G$2,(VLOOKUP(D356,Families!$A$5:$I$205,4,0)))))))))))))))))</f>
        <v>0</v>
      </c>
      <c r="K356" s="210" t="b">
        <f>IF(D356&gt;0,(VLOOKUP(D356,Families!$A$5:$I$205,5,0)))</f>
        <v>0</v>
      </c>
      <c r="L356" s="260"/>
      <c r="M356" s="241"/>
      <c r="N356" s="241"/>
      <c r="O356" s="185">
        <f>IF(D356&gt;0,(VLOOKUP(D356,Families!$A$5:$I$205,3,0)),0)</f>
        <v>0</v>
      </c>
      <c r="P356" s="186">
        <f>IF(D356&gt;0,(VLOOKUP(D356,Families!$A$5:$I$205,7,0)),0)</f>
        <v>0</v>
      </c>
      <c r="Q356" s="200">
        <f>IF(D356&gt;0,(VLOOKUP(D356,Families!$A$5:$I$205,8,0)),0)</f>
        <v>0</v>
      </c>
      <c r="R356" s="201">
        <f>IF(D356&gt;0,(VLOOKUP(D356,Families!$A$5:$I$205,9,0)),0)</f>
        <v>0</v>
      </c>
    </row>
    <row r="357" spans="1:18" s="202" customFormat="1" ht="15" customHeight="1" x14ac:dyDescent="0.35">
      <c r="A357" s="189"/>
      <c r="B357" s="264"/>
      <c r="C357" s="264"/>
      <c r="D357" s="190"/>
      <c r="E357" s="179">
        <f>IF(D357&gt;0,(VLOOKUP(D357,Families!$A$5:$I$205,2,0)),0)</f>
        <v>0</v>
      </c>
      <c r="F357" s="192"/>
      <c r="G357" s="191"/>
      <c r="H357" s="192"/>
      <c r="I357" s="182">
        <f>IF(G357=0,0,(H357*(VLOOKUP(G357,'Fee Schedule'!$C$2:$D$35,2,FALSE))))</f>
        <v>0</v>
      </c>
      <c r="J357" s="183" t="b">
        <f>IF(D357&gt;0,(IF(G357='Fee Schedule'!$C$2,'Fee Schedule'!$G$2,(IF(G357='Fee Schedule'!$C$3,'Fee Schedule'!$G$2,(IF(G357='Fee Schedule'!$C$4,'Fee Schedule'!$G$2,(IF(G357='Fee Schedule'!$C$5,'Fee Schedule'!$G$2,(IF(G357='Fee Schedule'!$C$6,'Fee Schedule'!$G$2,(IF(G357='Fee Schedule'!$C$10,'Fee Schedule'!$G$2,(IF(G357='Fee Schedule'!$C$22,'Fee Schedule'!$G$2,(VLOOKUP(D357,Families!$A$5:$I$205,4,0)))))))))))))))))</f>
        <v>0</v>
      </c>
      <c r="K357" s="210" t="b">
        <f>IF(D357&gt;0,(VLOOKUP(D357,Families!$A$5:$I$205,5,0)))</f>
        <v>0</v>
      </c>
      <c r="L357" s="260"/>
      <c r="M357" s="241"/>
      <c r="N357" s="241"/>
      <c r="O357" s="185">
        <f>IF(D357&gt;0,(VLOOKUP(D357,Families!$A$5:$I$205,3,0)),0)</f>
        <v>0</v>
      </c>
      <c r="P357" s="186">
        <f>IF(D357&gt;0,(VLOOKUP(D357,Families!$A$5:$I$205,7,0)),0)</f>
        <v>0</v>
      </c>
      <c r="Q357" s="200">
        <f>IF(D357&gt;0,(VLOOKUP(D357,Families!$A$5:$I$205,8,0)),0)</f>
        <v>0</v>
      </c>
      <c r="R357" s="201">
        <f>IF(D357&gt;0,(VLOOKUP(D357,Families!$A$5:$I$205,9,0)),0)</f>
        <v>0</v>
      </c>
    </row>
    <row r="358" spans="1:18" s="202" customFormat="1" ht="15" customHeight="1" x14ac:dyDescent="0.35">
      <c r="A358" s="189"/>
      <c r="B358" s="264"/>
      <c r="C358" s="264"/>
      <c r="D358" s="190"/>
      <c r="E358" s="179">
        <f>IF(D358&gt;0,(VLOOKUP(D358,Families!$A$5:$I$205,2,0)),0)</f>
        <v>0</v>
      </c>
      <c r="F358" s="192"/>
      <c r="G358" s="191"/>
      <c r="H358" s="192"/>
      <c r="I358" s="182">
        <f>IF(G358=0,0,(H358*(VLOOKUP(G358,'Fee Schedule'!$C$2:$D$35,2,FALSE))))</f>
        <v>0</v>
      </c>
      <c r="J358" s="183" t="b">
        <f>IF(D358&gt;0,(IF(G358='Fee Schedule'!$C$2,'Fee Schedule'!$G$2,(IF(G358='Fee Schedule'!$C$3,'Fee Schedule'!$G$2,(IF(G358='Fee Schedule'!$C$4,'Fee Schedule'!$G$2,(IF(G358='Fee Schedule'!$C$5,'Fee Schedule'!$G$2,(IF(G358='Fee Schedule'!$C$6,'Fee Schedule'!$G$2,(IF(G358='Fee Schedule'!$C$10,'Fee Schedule'!$G$2,(IF(G358='Fee Schedule'!$C$22,'Fee Schedule'!$G$2,(VLOOKUP(D358,Families!$A$5:$I$205,4,0)))))))))))))))))</f>
        <v>0</v>
      </c>
      <c r="K358" s="210" t="b">
        <f>IF(D358&gt;0,(VLOOKUP(D358,Families!$A$5:$I$205,5,0)))</f>
        <v>0</v>
      </c>
      <c r="L358" s="260"/>
      <c r="M358" s="241"/>
      <c r="N358" s="241"/>
      <c r="O358" s="185">
        <f>IF(D358&gt;0,(VLOOKUP(D358,Families!$A$5:$I$205,3,0)),0)</f>
        <v>0</v>
      </c>
      <c r="P358" s="186">
        <f>IF(D358&gt;0,(VLOOKUP(D358,Families!$A$5:$I$205,7,0)),0)</f>
        <v>0</v>
      </c>
      <c r="Q358" s="200">
        <f>IF(D358&gt;0,(VLOOKUP(D358,Families!$A$5:$I$205,8,0)),0)</f>
        <v>0</v>
      </c>
      <c r="R358" s="201">
        <f>IF(D358&gt;0,(VLOOKUP(D358,Families!$A$5:$I$205,9,0)),0)</f>
        <v>0</v>
      </c>
    </row>
    <row r="359" spans="1:18" s="202" customFormat="1" ht="15" customHeight="1" x14ac:dyDescent="0.35">
      <c r="A359" s="189"/>
      <c r="B359" s="264"/>
      <c r="C359" s="264"/>
      <c r="D359" s="190"/>
      <c r="E359" s="179">
        <f>IF(D359&gt;0,(VLOOKUP(D359,Families!$A$5:$I$205,2,0)),0)</f>
        <v>0</v>
      </c>
      <c r="F359" s="192"/>
      <c r="G359" s="191"/>
      <c r="H359" s="192"/>
      <c r="I359" s="182">
        <f>IF(G359=0,0,(H359*(VLOOKUP(G359,'Fee Schedule'!$C$2:$D$35,2,FALSE))))</f>
        <v>0</v>
      </c>
      <c r="J359" s="183" t="b">
        <f>IF(D359&gt;0,(IF(G359='Fee Schedule'!$C$2,'Fee Schedule'!$G$2,(IF(G359='Fee Schedule'!$C$3,'Fee Schedule'!$G$2,(IF(G359='Fee Schedule'!$C$4,'Fee Schedule'!$G$2,(IF(G359='Fee Schedule'!$C$5,'Fee Schedule'!$G$2,(IF(G359='Fee Schedule'!$C$6,'Fee Schedule'!$G$2,(IF(G359='Fee Schedule'!$C$10,'Fee Schedule'!$G$2,(IF(G359='Fee Schedule'!$C$22,'Fee Schedule'!$G$2,(VLOOKUP(D359,Families!$A$5:$I$205,4,0)))))))))))))))))</f>
        <v>0</v>
      </c>
      <c r="K359" s="210" t="b">
        <f>IF(D359&gt;0,(VLOOKUP(D359,Families!$A$5:$I$205,5,0)))</f>
        <v>0</v>
      </c>
      <c r="L359" s="260"/>
      <c r="M359" s="241"/>
      <c r="N359" s="241"/>
      <c r="O359" s="185">
        <f>IF(D359&gt;0,(VLOOKUP(D359,Families!$A$5:$I$205,3,0)),0)</f>
        <v>0</v>
      </c>
      <c r="P359" s="186">
        <f>IF(D359&gt;0,(VLOOKUP(D359,Families!$A$5:$I$205,7,0)),0)</f>
        <v>0</v>
      </c>
      <c r="Q359" s="200">
        <f>IF(D359&gt;0,(VLOOKUP(D359,Families!$A$5:$I$205,8,0)),0)</f>
        <v>0</v>
      </c>
      <c r="R359" s="201">
        <f>IF(D359&gt;0,(VLOOKUP(D359,Families!$A$5:$I$205,9,0)),0)</f>
        <v>0</v>
      </c>
    </row>
    <row r="360" spans="1:18" s="202" customFormat="1" ht="15" customHeight="1" x14ac:dyDescent="0.35">
      <c r="A360" s="189"/>
      <c r="B360" s="264"/>
      <c r="C360" s="264"/>
      <c r="D360" s="190"/>
      <c r="E360" s="179">
        <f>IF(D360&gt;0,(VLOOKUP(D360,Families!$A$5:$I$205,2,0)),0)</f>
        <v>0</v>
      </c>
      <c r="F360" s="192"/>
      <c r="G360" s="191"/>
      <c r="H360" s="192"/>
      <c r="I360" s="182">
        <f>IF(G360=0,0,(H360*(VLOOKUP(G360,'Fee Schedule'!$C$2:$D$35,2,FALSE))))</f>
        <v>0</v>
      </c>
      <c r="J360" s="183" t="b">
        <f>IF(D360&gt;0,(IF(G360='Fee Schedule'!$C$2,'Fee Schedule'!$G$2,(IF(G360='Fee Schedule'!$C$3,'Fee Schedule'!$G$2,(IF(G360='Fee Schedule'!$C$4,'Fee Schedule'!$G$2,(IF(G360='Fee Schedule'!$C$5,'Fee Schedule'!$G$2,(IF(G360='Fee Schedule'!$C$6,'Fee Schedule'!$G$2,(IF(G360='Fee Schedule'!$C$10,'Fee Schedule'!$G$2,(IF(G360='Fee Schedule'!$C$22,'Fee Schedule'!$G$2,(VLOOKUP(D360,Families!$A$5:$I$205,4,0)))))))))))))))))</f>
        <v>0</v>
      </c>
      <c r="K360" s="210" t="b">
        <f>IF(D360&gt;0,(VLOOKUP(D360,Families!$A$5:$I$205,5,0)))</f>
        <v>0</v>
      </c>
      <c r="L360" s="260"/>
      <c r="M360" s="241"/>
      <c r="N360" s="241"/>
      <c r="O360" s="185">
        <f>IF(D360&gt;0,(VLOOKUP(D360,Families!$A$5:$I$205,3,0)),0)</f>
        <v>0</v>
      </c>
      <c r="P360" s="186">
        <f>IF(D360&gt;0,(VLOOKUP(D360,Families!$A$5:$I$205,7,0)),0)</f>
        <v>0</v>
      </c>
      <c r="Q360" s="200">
        <f>IF(D360&gt;0,(VLOOKUP(D360,Families!$A$5:$I$205,8,0)),0)</f>
        <v>0</v>
      </c>
      <c r="R360" s="201">
        <f>IF(D360&gt;0,(VLOOKUP(D360,Families!$A$5:$I$205,9,0)),0)</f>
        <v>0</v>
      </c>
    </row>
    <row r="361" spans="1:18" s="202" customFormat="1" ht="15" customHeight="1" x14ac:dyDescent="0.35">
      <c r="A361" s="189"/>
      <c r="B361" s="264"/>
      <c r="C361" s="264"/>
      <c r="D361" s="190"/>
      <c r="E361" s="179">
        <f>IF(D361&gt;0,(VLOOKUP(D361,Families!$A$5:$I$205,2,0)),0)</f>
        <v>0</v>
      </c>
      <c r="F361" s="192"/>
      <c r="G361" s="191"/>
      <c r="H361" s="192"/>
      <c r="I361" s="182">
        <f>IF(G361=0,0,(H361*(VLOOKUP(G361,'Fee Schedule'!$C$2:$D$35,2,FALSE))))</f>
        <v>0</v>
      </c>
      <c r="J361" s="183" t="b">
        <f>IF(D361&gt;0,(IF(G361='Fee Schedule'!$C$2,'Fee Schedule'!$G$2,(IF(G361='Fee Schedule'!$C$3,'Fee Schedule'!$G$2,(IF(G361='Fee Schedule'!$C$4,'Fee Schedule'!$G$2,(IF(G361='Fee Schedule'!$C$5,'Fee Schedule'!$G$2,(IF(G361='Fee Schedule'!$C$6,'Fee Schedule'!$G$2,(IF(G361='Fee Schedule'!$C$10,'Fee Schedule'!$G$2,(IF(G361='Fee Schedule'!$C$22,'Fee Schedule'!$G$2,(VLOOKUP(D361,Families!$A$5:$I$205,4,0)))))))))))))))))</f>
        <v>0</v>
      </c>
      <c r="K361" s="210" t="b">
        <f>IF(D361&gt;0,(VLOOKUP(D361,Families!$A$5:$I$205,5,0)))</f>
        <v>0</v>
      </c>
      <c r="L361" s="260"/>
      <c r="M361" s="241"/>
      <c r="N361" s="241"/>
      <c r="O361" s="185">
        <f>IF(D361&gt;0,(VLOOKUP(D361,Families!$A$5:$I$205,3,0)),0)</f>
        <v>0</v>
      </c>
      <c r="P361" s="186">
        <f>IF(D361&gt;0,(VLOOKUP(D361,Families!$A$5:$I$205,7,0)),0)</f>
        <v>0</v>
      </c>
      <c r="Q361" s="200">
        <f>IF(D361&gt;0,(VLOOKUP(D361,Families!$A$5:$I$205,8,0)),0)</f>
        <v>0</v>
      </c>
      <c r="R361" s="201">
        <f>IF(D361&gt;0,(VLOOKUP(D361,Families!$A$5:$I$205,9,0)),0)</f>
        <v>0</v>
      </c>
    </row>
    <row r="362" spans="1:18" s="202" customFormat="1" ht="15" customHeight="1" x14ac:dyDescent="0.35">
      <c r="A362" s="189"/>
      <c r="B362" s="264"/>
      <c r="C362" s="264"/>
      <c r="D362" s="190"/>
      <c r="E362" s="179">
        <f>IF(D362&gt;0,(VLOOKUP(D362,Families!$A$5:$I$205,2,0)),0)</f>
        <v>0</v>
      </c>
      <c r="F362" s="192"/>
      <c r="G362" s="191"/>
      <c r="H362" s="192"/>
      <c r="I362" s="182">
        <f>IF(G362=0,0,(H362*(VLOOKUP(G362,'Fee Schedule'!$C$2:$D$35,2,FALSE))))</f>
        <v>0</v>
      </c>
      <c r="J362" s="183" t="b">
        <f>IF(D362&gt;0,(IF(G362='Fee Schedule'!$C$2,'Fee Schedule'!$G$2,(IF(G362='Fee Schedule'!$C$3,'Fee Schedule'!$G$2,(IF(G362='Fee Schedule'!$C$4,'Fee Schedule'!$G$2,(IF(G362='Fee Schedule'!$C$5,'Fee Schedule'!$G$2,(IF(G362='Fee Schedule'!$C$6,'Fee Schedule'!$G$2,(IF(G362='Fee Schedule'!$C$10,'Fee Schedule'!$G$2,(IF(G362='Fee Schedule'!$C$22,'Fee Schedule'!$G$2,(VLOOKUP(D362,Families!$A$5:$I$205,4,0)))))))))))))))))</f>
        <v>0</v>
      </c>
      <c r="K362" s="210" t="b">
        <f>IF(D362&gt;0,(VLOOKUP(D362,Families!$A$5:$I$205,5,0)))</f>
        <v>0</v>
      </c>
      <c r="L362" s="260"/>
      <c r="M362" s="241"/>
      <c r="N362" s="241"/>
      <c r="O362" s="185">
        <f>IF(D362&gt;0,(VLOOKUP(D362,Families!$A$5:$I$205,3,0)),0)</f>
        <v>0</v>
      </c>
      <c r="P362" s="186">
        <f>IF(D362&gt;0,(VLOOKUP(D362,Families!$A$5:$I$205,7,0)),0)</f>
        <v>0</v>
      </c>
      <c r="Q362" s="200">
        <f>IF(D362&gt;0,(VLOOKUP(D362,Families!$A$5:$I$205,8,0)),0)</f>
        <v>0</v>
      </c>
      <c r="R362" s="201">
        <f>IF(D362&gt;0,(VLOOKUP(D362,Families!$A$5:$I$205,9,0)),0)</f>
        <v>0</v>
      </c>
    </row>
    <row r="363" spans="1:18" s="202" customFormat="1" ht="15" customHeight="1" x14ac:dyDescent="0.35">
      <c r="A363" s="189"/>
      <c r="B363" s="264"/>
      <c r="C363" s="264"/>
      <c r="D363" s="190"/>
      <c r="E363" s="179">
        <f>IF(D363&gt;0,(VLOOKUP(D363,Families!$A$5:$I$205,2,0)),0)</f>
        <v>0</v>
      </c>
      <c r="F363" s="192"/>
      <c r="G363" s="191"/>
      <c r="H363" s="192"/>
      <c r="I363" s="182">
        <f>IF(G363=0,0,(H363*(VLOOKUP(G363,'Fee Schedule'!$C$2:$D$35,2,FALSE))))</f>
        <v>0</v>
      </c>
      <c r="J363" s="183" t="b">
        <f>IF(D363&gt;0,(IF(G363='Fee Schedule'!$C$2,'Fee Schedule'!$G$2,(IF(G363='Fee Schedule'!$C$3,'Fee Schedule'!$G$2,(IF(G363='Fee Schedule'!$C$4,'Fee Schedule'!$G$2,(IF(G363='Fee Schedule'!$C$5,'Fee Schedule'!$G$2,(IF(G363='Fee Schedule'!$C$6,'Fee Schedule'!$G$2,(IF(G363='Fee Schedule'!$C$10,'Fee Schedule'!$G$2,(IF(G363='Fee Schedule'!$C$22,'Fee Schedule'!$G$2,(VLOOKUP(D363,Families!$A$5:$I$205,4,0)))))))))))))))))</f>
        <v>0</v>
      </c>
      <c r="K363" s="210" t="b">
        <f>IF(D363&gt;0,(VLOOKUP(D363,Families!$A$5:$I$205,5,0)))</f>
        <v>0</v>
      </c>
      <c r="L363" s="260"/>
      <c r="M363" s="241"/>
      <c r="N363" s="241"/>
      <c r="O363" s="185">
        <f>IF(D363&gt;0,(VLOOKUP(D363,Families!$A$5:$I$205,3,0)),0)</f>
        <v>0</v>
      </c>
      <c r="P363" s="186">
        <f>IF(D363&gt;0,(VLOOKUP(D363,Families!$A$5:$I$205,7,0)),0)</f>
        <v>0</v>
      </c>
      <c r="Q363" s="200">
        <f>IF(D363&gt;0,(VLOOKUP(D363,Families!$A$5:$I$205,8,0)),0)</f>
        <v>0</v>
      </c>
      <c r="R363" s="201">
        <f>IF(D363&gt;0,(VLOOKUP(D363,Families!$A$5:$I$205,9,0)),0)</f>
        <v>0</v>
      </c>
    </row>
    <row r="364" spans="1:18" s="202" customFormat="1" ht="15" customHeight="1" x14ac:dyDescent="0.35">
      <c r="A364" s="189"/>
      <c r="B364" s="264"/>
      <c r="C364" s="264"/>
      <c r="D364" s="190"/>
      <c r="E364" s="179">
        <f>IF(D364&gt;0,(VLOOKUP(D364,Families!$A$5:$I$205,2,0)),0)</f>
        <v>0</v>
      </c>
      <c r="F364" s="192"/>
      <c r="G364" s="191"/>
      <c r="H364" s="192"/>
      <c r="I364" s="182">
        <f>IF(G364=0,0,(H364*(VLOOKUP(G364,'Fee Schedule'!$C$2:$D$35,2,FALSE))))</f>
        <v>0</v>
      </c>
      <c r="J364" s="183" t="b">
        <f>IF(D364&gt;0,(IF(G364='Fee Schedule'!$C$2,'Fee Schedule'!$G$2,(IF(G364='Fee Schedule'!$C$3,'Fee Schedule'!$G$2,(IF(G364='Fee Schedule'!$C$4,'Fee Schedule'!$G$2,(IF(G364='Fee Schedule'!$C$5,'Fee Schedule'!$G$2,(IF(G364='Fee Schedule'!$C$6,'Fee Schedule'!$G$2,(IF(G364='Fee Schedule'!$C$10,'Fee Schedule'!$G$2,(IF(G364='Fee Schedule'!$C$22,'Fee Schedule'!$G$2,(VLOOKUP(D364,Families!$A$5:$I$205,4,0)))))))))))))))))</f>
        <v>0</v>
      </c>
      <c r="K364" s="210" t="b">
        <f>IF(D364&gt;0,(VLOOKUP(D364,Families!$A$5:$I$205,5,0)))</f>
        <v>0</v>
      </c>
      <c r="L364" s="260"/>
      <c r="M364" s="241"/>
      <c r="N364" s="241"/>
      <c r="O364" s="185">
        <f>IF(D364&gt;0,(VLOOKUP(D364,Families!$A$5:$I$205,3,0)),0)</f>
        <v>0</v>
      </c>
      <c r="P364" s="186">
        <f>IF(D364&gt;0,(VLOOKUP(D364,Families!$A$5:$I$205,7,0)),0)</f>
        <v>0</v>
      </c>
      <c r="Q364" s="200">
        <f>IF(D364&gt;0,(VLOOKUP(D364,Families!$A$5:$I$205,8,0)),0)</f>
        <v>0</v>
      </c>
      <c r="R364" s="201">
        <f>IF(D364&gt;0,(VLOOKUP(D364,Families!$A$5:$I$205,9,0)),0)</f>
        <v>0</v>
      </c>
    </row>
    <row r="365" spans="1:18" s="202" customFormat="1" ht="15" customHeight="1" x14ac:dyDescent="0.35">
      <c r="A365" s="189"/>
      <c r="B365" s="264"/>
      <c r="C365" s="264"/>
      <c r="D365" s="190"/>
      <c r="E365" s="179">
        <f>IF(D365&gt;0,(VLOOKUP(D365,Families!$A$5:$I$205,2,0)),0)</f>
        <v>0</v>
      </c>
      <c r="F365" s="192"/>
      <c r="G365" s="191"/>
      <c r="H365" s="192"/>
      <c r="I365" s="182">
        <f>IF(G365=0,0,(H365*(VLOOKUP(G365,'Fee Schedule'!$C$2:$D$35,2,FALSE))))</f>
        <v>0</v>
      </c>
      <c r="J365" s="183" t="b">
        <f>IF(D365&gt;0,(IF(G365='Fee Schedule'!$C$2,'Fee Schedule'!$G$2,(IF(G365='Fee Schedule'!$C$3,'Fee Schedule'!$G$2,(IF(G365='Fee Schedule'!$C$4,'Fee Schedule'!$G$2,(IF(G365='Fee Schedule'!$C$5,'Fee Schedule'!$G$2,(IF(G365='Fee Schedule'!$C$6,'Fee Schedule'!$G$2,(IF(G365='Fee Schedule'!$C$10,'Fee Schedule'!$G$2,(IF(G365='Fee Schedule'!$C$22,'Fee Schedule'!$G$2,(VLOOKUP(D365,Families!$A$5:$I$205,4,0)))))))))))))))))</f>
        <v>0</v>
      </c>
      <c r="K365" s="210" t="b">
        <f>IF(D365&gt;0,(VLOOKUP(D365,Families!$A$5:$I$205,5,0)))</f>
        <v>0</v>
      </c>
      <c r="L365" s="260"/>
      <c r="M365" s="241"/>
      <c r="N365" s="241"/>
      <c r="O365" s="185">
        <f>IF(D365&gt;0,(VLOOKUP(D365,Families!$A$5:$I$205,3,0)),0)</f>
        <v>0</v>
      </c>
      <c r="P365" s="186">
        <f>IF(D365&gt;0,(VLOOKUP(D365,Families!$A$5:$I$205,7,0)),0)</f>
        <v>0</v>
      </c>
      <c r="Q365" s="200">
        <f>IF(D365&gt;0,(VLOOKUP(D365,Families!$A$5:$I$205,8,0)),0)</f>
        <v>0</v>
      </c>
      <c r="R365" s="201">
        <f>IF(D365&gt;0,(VLOOKUP(D365,Families!$A$5:$I$205,9,0)),0)</f>
        <v>0</v>
      </c>
    </row>
    <row r="366" spans="1:18" s="202" customFormat="1" ht="15" customHeight="1" x14ac:dyDescent="0.35">
      <c r="A366" s="189"/>
      <c r="B366" s="264"/>
      <c r="C366" s="264"/>
      <c r="D366" s="190"/>
      <c r="E366" s="179">
        <f>IF(D366&gt;0,(VLOOKUP(D366,Families!$A$5:$I$205,2,0)),0)</f>
        <v>0</v>
      </c>
      <c r="F366" s="192"/>
      <c r="G366" s="191"/>
      <c r="H366" s="192"/>
      <c r="I366" s="182">
        <f>IF(G366=0,0,(H366*(VLOOKUP(G366,'Fee Schedule'!$C$2:$D$35,2,FALSE))))</f>
        <v>0</v>
      </c>
      <c r="J366" s="183" t="b">
        <f>IF(D366&gt;0,(IF(G366='Fee Schedule'!$C$2,'Fee Schedule'!$G$2,(IF(G366='Fee Schedule'!$C$3,'Fee Schedule'!$G$2,(IF(G366='Fee Schedule'!$C$4,'Fee Schedule'!$G$2,(IF(G366='Fee Schedule'!$C$5,'Fee Schedule'!$G$2,(IF(G366='Fee Schedule'!$C$6,'Fee Schedule'!$G$2,(IF(G366='Fee Schedule'!$C$10,'Fee Schedule'!$G$2,(IF(G366='Fee Schedule'!$C$22,'Fee Schedule'!$G$2,(VLOOKUP(D366,Families!$A$5:$I$205,4,0)))))))))))))))))</f>
        <v>0</v>
      </c>
      <c r="K366" s="210" t="b">
        <f>IF(D366&gt;0,(VLOOKUP(D366,Families!$A$5:$I$205,5,0)))</f>
        <v>0</v>
      </c>
      <c r="L366" s="260"/>
      <c r="M366" s="241"/>
      <c r="N366" s="241"/>
      <c r="O366" s="185">
        <f>IF(D366&gt;0,(VLOOKUP(D366,Families!$A$5:$I$205,3,0)),0)</f>
        <v>0</v>
      </c>
      <c r="P366" s="186">
        <f>IF(D366&gt;0,(VLOOKUP(D366,Families!$A$5:$I$205,7,0)),0)</f>
        <v>0</v>
      </c>
      <c r="Q366" s="200">
        <f>IF(D366&gt;0,(VLOOKUP(D366,Families!$A$5:$I$205,8,0)),0)</f>
        <v>0</v>
      </c>
      <c r="R366" s="201">
        <f>IF(D366&gt;0,(VLOOKUP(D366,Families!$A$5:$I$205,9,0)),0)</f>
        <v>0</v>
      </c>
    </row>
    <row r="367" spans="1:18" s="202" customFormat="1" ht="15" customHeight="1" x14ac:dyDescent="0.35">
      <c r="A367" s="189"/>
      <c r="B367" s="264"/>
      <c r="C367" s="264"/>
      <c r="D367" s="190"/>
      <c r="E367" s="179">
        <f>IF(D367&gt;0,(VLOOKUP(D367,Families!$A$5:$I$205,2,0)),0)</f>
        <v>0</v>
      </c>
      <c r="F367" s="192"/>
      <c r="G367" s="191"/>
      <c r="H367" s="192"/>
      <c r="I367" s="182">
        <f>IF(G367=0,0,(H367*(VLOOKUP(G367,'Fee Schedule'!$C$2:$D$35,2,FALSE))))</f>
        <v>0</v>
      </c>
      <c r="J367" s="183" t="b">
        <f>IF(D367&gt;0,(IF(G367='Fee Schedule'!$C$2,'Fee Schedule'!$G$2,(IF(G367='Fee Schedule'!$C$3,'Fee Schedule'!$G$2,(IF(G367='Fee Schedule'!$C$4,'Fee Schedule'!$G$2,(IF(G367='Fee Schedule'!$C$5,'Fee Schedule'!$G$2,(IF(G367='Fee Schedule'!$C$6,'Fee Schedule'!$G$2,(IF(G367='Fee Schedule'!$C$10,'Fee Schedule'!$G$2,(IF(G367='Fee Schedule'!$C$22,'Fee Schedule'!$G$2,(VLOOKUP(D367,Families!$A$5:$I$205,4,0)))))))))))))))))</f>
        <v>0</v>
      </c>
      <c r="K367" s="210" t="b">
        <f>IF(D367&gt;0,(VLOOKUP(D367,Families!$A$5:$I$205,5,0)))</f>
        <v>0</v>
      </c>
      <c r="L367" s="260"/>
      <c r="M367" s="241"/>
      <c r="N367" s="241"/>
      <c r="O367" s="185">
        <f>IF(D367&gt;0,(VLOOKUP(D367,Families!$A$5:$I$205,3,0)),0)</f>
        <v>0</v>
      </c>
      <c r="P367" s="186">
        <f>IF(D367&gt;0,(VLOOKUP(D367,Families!$A$5:$I$205,7,0)),0)</f>
        <v>0</v>
      </c>
      <c r="Q367" s="200">
        <f>IF(D367&gt;0,(VLOOKUP(D367,Families!$A$5:$I$205,8,0)),0)</f>
        <v>0</v>
      </c>
      <c r="R367" s="201">
        <f>IF(D367&gt;0,(VLOOKUP(D367,Families!$A$5:$I$205,9,0)),0)</f>
        <v>0</v>
      </c>
    </row>
    <row r="368" spans="1:18" s="202" customFormat="1" ht="15" customHeight="1" x14ac:dyDescent="0.35">
      <c r="A368" s="189"/>
      <c r="B368" s="264"/>
      <c r="C368" s="264"/>
      <c r="D368" s="190"/>
      <c r="E368" s="179">
        <f>IF(D368&gt;0,(VLOOKUP(D368,Families!$A$5:$I$205,2,0)),0)</f>
        <v>0</v>
      </c>
      <c r="F368" s="192"/>
      <c r="G368" s="191"/>
      <c r="H368" s="192"/>
      <c r="I368" s="182">
        <f>IF(G368=0,0,(H368*(VLOOKUP(G368,'Fee Schedule'!$C$2:$D$35,2,FALSE))))</f>
        <v>0</v>
      </c>
      <c r="J368" s="183" t="b">
        <f>IF(D368&gt;0,(IF(G368='Fee Schedule'!$C$2,'Fee Schedule'!$G$2,(IF(G368='Fee Schedule'!$C$3,'Fee Schedule'!$G$2,(IF(G368='Fee Schedule'!$C$4,'Fee Schedule'!$G$2,(IF(G368='Fee Schedule'!$C$5,'Fee Schedule'!$G$2,(IF(G368='Fee Schedule'!$C$6,'Fee Schedule'!$G$2,(IF(G368='Fee Schedule'!$C$10,'Fee Schedule'!$G$2,(IF(G368='Fee Schedule'!$C$22,'Fee Schedule'!$G$2,(VLOOKUP(D368,Families!$A$5:$I$205,4,0)))))))))))))))))</f>
        <v>0</v>
      </c>
      <c r="K368" s="210" t="b">
        <f>IF(D368&gt;0,(VLOOKUP(D368,Families!$A$5:$I$205,5,0)))</f>
        <v>0</v>
      </c>
      <c r="L368" s="260"/>
      <c r="M368" s="241"/>
      <c r="N368" s="241"/>
      <c r="O368" s="185">
        <f>IF(D368&gt;0,(VLOOKUP(D368,Families!$A$5:$I$205,3,0)),0)</f>
        <v>0</v>
      </c>
      <c r="P368" s="186">
        <f>IF(D368&gt;0,(VLOOKUP(D368,Families!$A$5:$I$205,7,0)),0)</f>
        <v>0</v>
      </c>
      <c r="Q368" s="200">
        <f>IF(D368&gt;0,(VLOOKUP(D368,Families!$A$5:$I$205,8,0)),0)</f>
        <v>0</v>
      </c>
      <c r="R368" s="201">
        <f>IF(D368&gt;0,(VLOOKUP(D368,Families!$A$5:$I$205,9,0)),0)</f>
        <v>0</v>
      </c>
    </row>
    <row r="369" spans="1:18" s="202" customFormat="1" ht="15" customHeight="1" x14ac:dyDescent="0.35">
      <c r="A369" s="189"/>
      <c r="B369" s="264"/>
      <c r="C369" s="264"/>
      <c r="D369" s="190"/>
      <c r="E369" s="179">
        <f>IF(D369&gt;0,(VLOOKUP(D369,Families!$A$5:$I$205,2,0)),0)</f>
        <v>0</v>
      </c>
      <c r="F369" s="192"/>
      <c r="G369" s="191"/>
      <c r="H369" s="192"/>
      <c r="I369" s="182">
        <f>IF(G369=0,0,(H369*(VLOOKUP(G369,'Fee Schedule'!$C$2:$D$35,2,FALSE))))</f>
        <v>0</v>
      </c>
      <c r="J369" s="183" t="b">
        <f>IF(D369&gt;0,(IF(G369='Fee Schedule'!$C$2,'Fee Schedule'!$G$2,(IF(G369='Fee Schedule'!$C$3,'Fee Schedule'!$G$2,(IF(G369='Fee Schedule'!$C$4,'Fee Schedule'!$G$2,(IF(G369='Fee Schedule'!$C$5,'Fee Schedule'!$G$2,(IF(G369='Fee Schedule'!$C$6,'Fee Schedule'!$G$2,(IF(G369='Fee Schedule'!$C$10,'Fee Schedule'!$G$2,(IF(G369='Fee Schedule'!$C$22,'Fee Schedule'!$G$2,(VLOOKUP(D369,Families!$A$5:$I$205,4,0)))))))))))))))))</f>
        <v>0</v>
      </c>
      <c r="K369" s="210" t="b">
        <f>IF(D369&gt;0,(VLOOKUP(D369,Families!$A$5:$I$205,5,0)))</f>
        <v>0</v>
      </c>
      <c r="L369" s="260"/>
      <c r="M369" s="241"/>
      <c r="N369" s="241"/>
      <c r="O369" s="185">
        <f>IF(D369&gt;0,(VLOOKUP(D369,Families!$A$5:$I$205,3,0)),0)</f>
        <v>0</v>
      </c>
      <c r="P369" s="186">
        <f>IF(D369&gt;0,(VLOOKUP(D369,Families!$A$5:$I$205,7,0)),0)</f>
        <v>0</v>
      </c>
      <c r="Q369" s="200">
        <f>IF(D369&gt;0,(VLOOKUP(D369,Families!$A$5:$I$205,8,0)),0)</f>
        <v>0</v>
      </c>
      <c r="R369" s="201">
        <f>IF(D369&gt;0,(VLOOKUP(D369,Families!$A$5:$I$205,9,0)),0)</f>
        <v>0</v>
      </c>
    </row>
    <row r="370" spans="1:18" s="202" customFormat="1" ht="15" customHeight="1" x14ac:dyDescent="0.35">
      <c r="A370" s="189"/>
      <c r="B370" s="264"/>
      <c r="C370" s="264"/>
      <c r="D370" s="190"/>
      <c r="E370" s="179">
        <f>IF(D370&gt;0,(VLOOKUP(D370,Families!$A$5:$I$205,2,0)),0)</f>
        <v>0</v>
      </c>
      <c r="F370" s="192"/>
      <c r="G370" s="191"/>
      <c r="H370" s="192"/>
      <c r="I370" s="182">
        <f>IF(G370=0,0,(H370*(VLOOKUP(G370,'Fee Schedule'!$C$2:$D$35,2,FALSE))))</f>
        <v>0</v>
      </c>
      <c r="J370" s="183" t="b">
        <f>IF(D370&gt;0,(IF(G370='Fee Schedule'!$C$2,'Fee Schedule'!$G$2,(IF(G370='Fee Schedule'!$C$3,'Fee Schedule'!$G$2,(IF(G370='Fee Schedule'!$C$4,'Fee Schedule'!$G$2,(IF(G370='Fee Schedule'!$C$5,'Fee Schedule'!$G$2,(IF(G370='Fee Schedule'!$C$6,'Fee Schedule'!$G$2,(IF(G370='Fee Schedule'!$C$10,'Fee Schedule'!$G$2,(IF(G370='Fee Schedule'!$C$22,'Fee Schedule'!$G$2,(VLOOKUP(D370,Families!$A$5:$I$205,4,0)))))))))))))))))</f>
        <v>0</v>
      </c>
      <c r="K370" s="210" t="b">
        <f>IF(D370&gt;0,(VLOOKUP(D370,Families!$A$5:$I$205,5,0)))</f>
        <v>0</v>
      </c>
      <c r="L370" s="260"/>
      <c r="M370" s="241"/>
      <c r="N370" s="241"/>
      <c r="O370" s="185">
        <f>IF(D370&gt;0,(VLOOKUP(D370,Families!$A$5:$I$205,3,0)),0)</f>
        <v>0</v>
      </c>
      <c r="P370" s="186">
        <f>IF(D370&gt;0,(VLOOKUP(D370,Families!$A$5:$I$205,7,0)),0)</f>
        <v>0</v>
      </c>
      <c r="Q370" s="200">
        <f>IF(D370&gt;0,(VLOOKUP(D370,Families!$A$5:$I$205,8,0)),0)</f>
        <v>0</v>
      </c>
      <c r="R370" s="201">
        <f>IF(D370&gt;0,(VLOOKUP(D370,Families!$A$5:$I$205,9,0)),0)</f>
        <v>0</v>
      </c>
    </row>
    <row r="371" spans="1:18" s="202" customFormat="1" ht="15" customHeight="1" x14ac:dyDescent="0.35">
      <c r="A371" s="189"/>
      <c r="B371" s="264"/>
      <c r="C371" s="264"/>
      <c r="D371" s="190"/>
      <c r="E371" s="179">
        <f>IF(D371&gt;0,(VLOOKUP(D371,Families!$A$5:$I$205,2,0)),0)</f>
        <v>0</v>
      </c>
      <c r="F371" s="192"/>
      <c r="G371" s="191"/>
      <c r="H371" s="192"/>
      <c r="I371" s="182">
        <f>IF(G371=0,0,(H371*(VLOOKUP(G371,'Fee Schedule'!$C$2:$D$35,2,FALSE))))</f>
        <v>0</v>
      </c>
      <c r="J371" s="183" t="b">
        <f>IF(D371&gt;0,(IF(G371='Fee Schedule'!$C$2,'Fee Schedule'!$G$2,(IF(G371='Fee Schedule'!$C$3,'Fee Schedule'!$G$2,(IF(G371='Fee Schedule'!$C$4,'Fee Schedule'!$G$2,(IF(G371='Fee Schedule'!$C$5,'Fee Schedule'!$G$2,(IF(G371='Fee Schedule'!$C$6,'Fee Schedule'!$G$2,(IF(G371='Fee Schedule'!$C$10,'Fee Schedule'!$G$2,(IF(G371='Fee Schedule'!$C$22,'Fee Schedule'!$G$2,(VLOOKUP(D371,Families!$A$5:$I$205,4,0)))))))))))))))))</f>
        <v>0</v>
      </c>
      <c r="K371" s="210" t="b">
        <f>IF(D371&gt;0,(VLOOKUP(D371,Families!$A$5:$I$205,5,0)))</f>
        <v>0</v>
      </c>
      <c r="L371" s="260"/>
      <c r="M371" s="241"/>
      <c r="N371" s="241"/>
      <c r="O371" s="185">
        <f>IF(D371&gt;0,(VLOOKUP(D371,Families!$A$5:$I$205,3,0)),0)</f>
        <v>0</v>
      </c>
      <c r="P371" s="186">
        <f>IF(D371&gt;0,(VLOOKUP(D371,Families!$A$5:$I$205,7,0)),0)</f>
        <v>0</v>
      </c>
      <c r="Q371" s="200">
        <f>IF(D371&gt;0,(VLOOKUP(D371,Families!$A$5:$I$205,8,0)),0)</f>
        <v>0</v>
      </c>
      <c r="R371" s="201">
        <f>IF(D371&gt;0,(VLOOKUP(D371,Families!$A$5:$I$205,9,0)),0)</f>
        <v>0</v>
      </c>
    </row>
    <row r="372" spans="1:18" s="202" customFormat="1" ht="15" customHeight="1" x14ac:dyDescent="0.35">
      <c r="A372" s="189"/>
      <c r="B372" s="264"/>
      <c r="C372" s="264"/>
      <c r="D372" s="190"/>
      <c r="E372" s="179">
        <f>IF(D372&gt;0,(VLOOKUP(D372,Families!$A$5:$I$205,2,0)),0)</f>
        <v>0</v>
      </c>
      <c r="F372" s="192"/>
      <c r="G372" s="191"/>
      <c r="H372" s="192"/>
      <c r="I372" s="182">
        <f>IF(G372=0,0,(H372*(VLOOKUP(G372,'Fee Schedule'!$C$2:$D$35,2,FALSE))))</f>
        <v>0</v>
      </c>
      <c r="J372" s="183" t="b">
        <f>IF(D372&gt;0,(IF(G372='Fee Schedule'!$C$2,'Fee Schedule'!$G$2,(IF(G372='Fee Schedule'!$C$3,'Fee Schedule'!$G$2,(IF(G372='Fee Schedule'!$C$4,'Fee Schedule'!$G$2,(IF(G372='Fee Schedule'!$C$5,'Fee Schedule'!$G$2,(IF(G372='Fee Schedule'!$C$6,'Fee Schedule'!$G$2,(IF(G372='Fee Schedule'!$C$10,'Fee Schedule'!$G$2,(IF(G372='Fee Schedule'!$C$22,'Fee Schedule'!$G$2,(VLOOKUP(D372,Families!$A$5:$I$205,4,0)))))))))))))))))</f>
        <v>0</v>
      </c>
      <c r="K372" s="210" t="b">
        <f>IF(D372&gt;0,(VLOOKUP(D372,Families!$A$5:$I$205,5,0)))</f>
        <v>0</v>
      </c>
      <c r="L372" s="260"/>
      <c r="M372" s="241"/>
      <c r="N372" s="241"/>
      <c r="O372" s="185">
        <f>IF(D372&gt;0,(VLOOKUP(D372,Families!$A$5:$I$205,3,0)),0)</f>
        <v>0</v>
      </c>
      <c r="P372" s="186">
        <f>IF(D372&gt;0,(VLOOKUP(D372,Families!$A$5:$I$205,7,0)),0)</f>
        <v>0</v>
      </c>
      <c r="Q372" s="200">
        <f>IF(D372&gt;0,(VLOOKUP(D372,Families!$A$5:$I$205,8,0)),0)</f>
        <v>0</v>
      </c>
      <c r="R372" s="201">
        <f>IF(D372&gt;0,(VLOOKUP(D372,Families!$A$5:$I$205,9,0)),0)</f>
        <v>0</v>
      </c>
    </row>
    <row r="373" spans="1:18" s="202" customFormat="1" ht="15" customHeight="1" x14ac:dyDescent="0.35">
      <c r="A373" s="189"/>
      <c r="B373" s="264"/>
      <c r="C373" s="264"/>
      <c r="D373" s="190"/>
      <c r="E373" s="179">
        <f>IF(D373&gt;0,(VLOOKUP(D373,Families!$A$5:$I$205,2,0)),0)</f>
        <v>0</v>
      </c>
      <c r="F373" s="192"/>
      <c r="G373" s="191"/>
      <c r="H373" s="192"/>
      <c r="I373" s="182">
        <f>IF(G373=0,0,(H373*(VLOOKUP(G373,'Fee Schedule'!$C$2:$D$35,2,FALSE))))</f>
        <v>0</v>
      </c>
      <c r="J373" s="183" t="b">
        <f>IF(D373&gt;0,(IF(G373='Fee Schedule'!$C$2,'Fee Schedule'!$G$2,(IF(G373='Fee Schedule'!$C$3,'Fee Schedule'!$G$2,(IF(G373='Fee Schedule'!$C$4,'Fee Schedule'!$G$2,(IF(G373='Fee Schedule'!$C$5,'Fee Schedule'!$G$2,(IF(G373='Fee Schedule'!$C$6,'Fee Schedule'!$G$2,(IF(G373='Fee Schedule'!$C$10,'Fee Schedule'!$G$2,(IF(G373='Fee Schedule'!$C$22,'Fee Schedule'!$G$2,(VLOOKUP(D373,Families!$A$5:$I$205,4,0)))))))))))))))))</f>
        <v>0</v>
      </c>
      <c r="K373" s="210" t="b">
        <f>IF(D373&gt;0,(VLOOKUP(D373,Families!$A$5:$I$205,5,0)))</f>
        <v>0</v>
      </c>
      <c r="L373" s="260"/>
      <c r="M373" s="241"/>
      <c r="N373" s="241"/>
      <c r="O373" s="185">
        <f>IF(D373&gt;0,(VLOOKUP(D373,Families!$A$5:$I$205,3,0)),0)</f>
        <v>0</v>
      </c>
      <c r="P373" s="186">
        <f>IF(D373&gt;0,(VLOOKUP(D373,Families!$A$5:$I$205,7,0)),0)</f>
        <v>0</v>
      </c>
      <c r="Q373" s="200">
        <f>IF(D373&gt;0,(VLOOKUP(D373,Families!$A$5:$I$205,8,0)),0)</f>
        <v>0</v>
      </c>
      <c r="R373" s="201">
        <f>IF(D373&gt;0,(VLOOKUP(D373,Families!$A$5:$I$205,9,0)),0)</f>
        <v>0</v>
      </c>
    </row>
    <row r="374" spans="1:18" s="202" customFormat="1" ht="15" customHeight="1" x14ac:dyDescent="0.35">
      <c r="A374" s="189"/>
      <c r="B374" s="264"/>
      <c r="C374" s="264"/>
      <c r="D374" s="190"/>
      <c r="E374" s="179">
        <f>IF(D374&gt;0,(VLOOKUP(D374,Families!$A$5:$I$205,2,0)),0)</f>
        <v>0</v>
      </c>
      <c r="F374" s="192"/>
      <c r="G374" s="191"/>
      <c r="H374" s="192"/>
      <c r="I374" s="182">
        <f>IF(G374=0,0,(H374*(VLOOKUP(G374,'Fee Schedule'!$C$2:$D$35,2,FALSE))))</f>
        <v>0</v>
      </c>
      <c r="J374" s="183" t="b">
        <f>IF(D374&gt;0,(IF(G374='Fee Schedule'!$C$2,'Fee Schedule'!$G$2,(IF(G374='Fee Schedule'!$C$3,'Fee Schedule'!$G$2,(IF(G374='Fee Schedule'!$C$4,'Fee Schedule'!$G$2,(IF(G374='Fee Schedule'!$C$5,'Fee Schedule'!$G$2,(IF(G374='Fee Schedule'!$C$6,'Fee Schedule'!$G$2,(IF(G374='Fee Schedule'!$C$10,'Fee Schedule'!$G$2,(IF(G374='Fee Schedule'!$C$22,'Fee Schedule'!$G$2,(VLOOKUP(D374,Families!$A$5:$I$205,4,0)))))))))))))))))</f>
        <v>0</v>
      </c>
      <c r="K374" s="210" t="b">
        <f>IF(D374&gt;0,(VLOOKUP(D374,Families!$A$5:$I$205,5,0)))</f>
        <v>0</v>
      </c>
      <c r="L374" s="260"/>
      <c r="M374" s="241"/>
      <c r="N374" s="241"/>
      <c r="O374" s="185">
        <f>IF(D374&gt;0,(VLOOKUP(D374,Families!$A$5:$I$205,3,0)),0)</f>
        <v>0</v>
      </c>
      <c r="P374" s="186">
        <f>IF(D374&gt;0,(VLOOKUP(D374,Families!$A$5:$I$205,7,0)),0)</f>
        <v>0</v>
      </c>
      <c r="Q374" s="200">
        <f>IF(D374&gt;0,(VLOOKUP(D374,Families!$A$5:$I$205,8,0)),0)</f>
        <v>0</v>
      </c>
      <c r="R374" s="201">
        <f>IF(D374&gt;0,(VLOOKUP(D374,Families!$A$5:$I$205,9,0)),0)</f>
        <v>0</v>
      </c>
    </row>
    <row r="375" spans="1:18" s="202" customFormat="1" ht="15" customHeight="1" x14ac:dyDescent="0.35">
      <c r="A375" s="189"/>
      <c r="B375" s="264"/>
      <c r="C375" s="264"/>
      <c r="D375" s="190"/>
      <c r="E375" s="179">
        <f>IF(D375&gt;0,(VLOOKUP(D375,Families!$A$5:$I$205,2,0)),0)</f>
        <v>0</v>
      </c>
      <c r="F375" s="192"/>
      <c r="G375" s="191"/>
      <c r="H375" s="192"/>
      <c r="I375" s="182">
        <f>IF(G375=0,0,(H375*(VLOOKUP(G375,'Fee Schedule'!$C$2:$D$35,2,FALSE))))</f>
        <v>0</v>
      </c>
      <c r="J375" s="183" t="b">
        <f>IF(D375&gt;0,(IF(G375='Fee Schedule'!$C$2,'Fee Schedule'!$G$2,(IF(G375='Fee Schedule'!$C$3,'Fee Schedule'!$G$2,(IF(G375='Fee Schedule'!$C$4,'Fee Schedule'!$G$2,(IF(G375='Fee Schedule'!$C$5,'Fee Schedule'!$G$2,(IF(G375='Fee Schedule'!$C$6,'Fee Schedule'!$G$2,(IF(G375='Fee Schedule'!$C$10,'Fee Schedule'!$G$2,(IF(G375='Fee Schedule'!$C$22,'Fee Schedule'!$G$2,(VLOOKUP(D375,Families!$A$5:$I$205,4,0)))))))))))))))))</f>
        <v>0</v>
      </c>
      <c r="K375" s="210" t="b">
        <f>IF(D375&gt;0,(VLOOKUP(D375,Families!$A$5:$I$205,5,0)))</f>
        <v>0</v>
      </c>
      <c r="L375" s="260"/>
      <c r="M375" s="241"/>
      <c r="N375" s="241"/>
      <c r="O375" s="185">
        <f>IF(D375&gt;0,(VLOOKUP(D375,Families!$A$5:$I$205,3,0)),0)</f>
        <v>0</v>
      </c>
      <c r="P375" s="186">
        <f>IF(D375&gt;0,(VLOOKUP(D375,Families!$A$5:$I$205,7,0)),0)</f>
        <v>0</v>
      </c>
      <c r="Q375" s="200">
        <f>IF(D375&gt;0,(VLOOKUP(D375,Families!$A$5:$I$205,8,0)),0)</f>
        <v>0</v>
      </c>
      <c r="R375" s="201">
        <f>IF(D375&gt;0,(VLOOKUP(D375,Families!$A$5:$I$205,9,0)),0)</f>
        <v>0</v>
      </c>
    </row>
    <row r="376" spans="1:18" s="202" customFormat="1" ht="15" customHeight="1" x14ac:dyDescent="0.35">
      <c r="A376" s="189"/>
      <c r="B376" s="264"/>
      <c r="C376" s="264"/>
      <c r="D376" s="190"/>
      <c r="E376" s="179">
        <f>IF(D376&gt;0,(VLOOKUP(D376,Families!$A$5:$I$205,2,0)),0)</f>
        <v>0</v>
      </c>
      <c r="F376" s="192"/>
      <c r="G376" s="191"/>
      <c r="H376" s="192"/>
      <c r="I376" s="182">
        <f>IF(G376=0,0,(H376*(VLOOKUP(G376,'Fee Schedule'!$C$2:$D$35,2,FALSE))))</f>
        <v>0</v>
      </c>
      <c r="J376" s="183" t="b">
        <f>IF(D376&gt;0,(IF(G376='Fee Schedule'!$C$2,'Fee Schedule'!$G$2,(IF(G376='Fee Schedule'!$C$3,'Fee Schedule'!$G$2,(IF(G376='Fee Schedule'!$C$4,'Fee Schedule'!$G$2,(IF(G376='Fee Schedule'!$C$5,'Fee Schedule'!$G$2,(IF(G376='Fee Schedule'!$C$6,'Fee Schedule'!$G$2,(IF(G376='Fee Schedule'!$C$10,'Fee Schedule'!$G$2,(IF(G376='Fee Schedule'!$C$22,'Fee Schedule'!$G$2,(VLOOKUP(D376,Families!$A$5:$I$205,4,0)))))))))))))))))</f>
        <v>0</v>
      </c>
      <c r="K376" s="210" t="b">
        <f>IF(D376&gt;0,(VLOOKUP(D376,Families!$A$5:$I$205,5,0)))</f>
        <v>0</v>
      </c>
      <c r="L376" s="260"/>
      <c r="M376" s="241"/>
      <c r="N376" s="241"/>
      <c r="O376" s="185">
        <f>IF(D376&gt;0,(VLOOKUP(D376,Families!$A$5:$I$205,3,0)),0)</f>
        <v>0</v>
      </c>
      <c r="P376" s="186">
        <f>IF(D376&gt;0,(VLOOKUP(D376,Families!$A$5:$I$205,7,0)),0)</f>
        <v>0</v>
      </c>
      <c r="Q376" s="200">
        <f>IF(D376&gt;0,(VLOOKUP(D376,Families!$A$5:$I$205,8,0)),0)</f>
        <v>0</v>
      </c>
      <c r="R376" s="201">
        <f>IF(D376&gt;0,(VLOOKUP(D376,Families!$A$5:$I$205,9,0)),0)</f>
        <v>0</v>
      </c>
    </row>
    <row r="377" spans="1:18" s="202" customFormat="1" ht="15" customHeight="1" x14ac:dyDescent="0.35">
      <c r="A377" s="189"/>
      <c r="B377" s="264"/>
      <c r="C377" s="264"/>
      <c r="D377" s="190"/>
      <c r="E377" s="179">
        <f>IF(D377&gt;0,(VLOOKUP(D377,Families!$A$5:$I$205,2,0)),0)</f>
        <v>0</v>
      </c>
      <c r="F377" s="192"/>
      <c r="G377" s="191"/>
      <c r="H377" s="192"/>
      <c r="I377" s="182">
        <f>IF(G377=0,0,(H377*(VLOOKUP(G377,'Fee Schedule'!$C$2:$D$35,2,FALSE))))</f>
        <v>0</v>
      </c>
      <c r="J377" s="183" t="b">
        <f>IF(D377&gt;0,(IF(G377='Fee Schedule'!$C$2,'Fee Schedule'!$G$2,(IF(G377='Fee Schedule'!$C$3,'Fee Schedule'!$G$2,(IF(G377='Fee Schedule'!$C$4,'Fee Schedule'!$G$2,(IF(G377='Fee Schedule'!$C$5,'Fee Schedule'!$G$2,(IF(G377='Fee Schedule'!$C$6,'Fee Schedule'!$G$2,(IF(G377='Fee Schedule'!$C$10,'Fee Schedule'!$G$2,(IF(G377='Fee Schedule'!$C$22,'Fee Schedule'!$G$2,(VLOOKUP(D377,Families!$A$5:$I$205,4,0)))))))))))))))))</f>
        <v>0</v>
      </c>
      <c r="K377" s="210" t="b">
        <f>IF(D377&gt;0,(VLOOKUP(D377,Families!$A$5:$I$205,5,0)))</f>
        <v>0</v>
      </c>
      <c r="L377" s="260"/>
      <c r="M377" s="241"/>
      <c r="N377" s="241"/>
      <c r="O377" s="185">
        <f>IF(D377&gt;0,(VLOOKUP(D377,Families!$A$5:$I$205,3,0)),0)</f>
        <v>0</v>
      </c>
      <c r="P377" s="186">
        <f>IF(D377&gt;0,(VLOOKUP(D377,Families!$A$5:$I$205,7,0)),0)</f>
        <v>0</v>
      </c>
      <c r="Q377" s="200">
        <f>IF(D377&gt;0,(VLOOKUP(D377,Families!$A$5:$I$205,8,0)),0)</f>
        <v>0</v>
      </c>
      <c r="R377" s="201">
        <f>IF(D377&gt;0,(VLOOKUP(D377,Families!$A$5:$I$205,9,0)),0)</f>
        <v>0</v>
      </c>
    </row>
    <row r="378" spans="1:18" s="202" customFormat="1" ht="15" customHeight="1" x14ac:dyDescent="0.35">
      <c r="A378" s="189"/>
      <c r="B378" s="264"/>
      <c r="C378" s="264"/>
      <c r="D378" s="190"/>
      <c r="E378" s="179">
        <f>IF(D378&gt;0,(VLOOKUP(D378,Families!$A$5:$I$205,2,0)),0)</f>
        <v>0</v>
      </c>
      <c r="F378" s="192"/>
      <c r="G378" s="191"/>
      <c r="H378" s="192"/>
      <c r="I378" s="182">
        <f>IF(G378=0,0,(H378*(VLOOKUP(G378,'Fee Schedule'!$C$2:$D$35,2,FALSE))))</f>
        <v>0</v>
      </c>
      <c r="J378" s="183" t="b">
        <f>IF(D378&gt;0,(IF(G378='Fee Schedule'!$C$2,'Fee Schedule'!$G$2,(IF(G378='Fee Schedule'!$C$3,'Fee Schedule'!$G$2,(IF(G378='Fee Schedule'!$C$4,'Fee Schedule'!$G$2,(IF(G378='Fee Schedule'!$C$5,'Fee Schedule'!$G$2,(IF(G378='Fee Schedule'!$C$6,'Fee Schedule'!$G$2,(IF(G378='Fee Schedule'!$C$10,'Fee Schedule'!$G$2,(IF(G378='Fee Schedule'!$C$22,'Fee Schedule'!$G$2,(VLOOKUP(D378,Families!$A$5:$I$205,4,0)))))))))))))))))</f>
        <v>0</v>
      </c>
      <c r="K378" s="210" t="b">
        <f>IF(D378&gt;0,(VLOOKUP(D378,Families!$A$5:$I$205,5,0)))</f>
        <v>0</v>
      </c>
      <c r="L378" s="260"/>
      <c r="M378" s="241"/>
      <c r="N378" s="241"/>
      <c r="O378" s="185">
        <f>IF(D378&gt;0,(VLOOKUP(D378,Families!$A$5:$I$205,3,0)),0)</f>
        <v>0</v>
      </c>
      <c r="P378" s="186">
        <f>IF(D378&gt;0,(VLOOKUP(D378,Families!$A$5:$I$205,7,0)),0)</f>
        <v>0</v>
      </c>
      <c r="Q378" s="200">
        <f>IF(D378&gt;0,(VLOOKUP(D378,Families!$A$5:$I$205,8,0)),0)</f>
        <v>0</v>
      </c>
      <c r="R378" s="201">
        <f>IF(D378&gt;0,(VLOOKUP(D378,Families!$A$5:$I$205,9,0)),0)</f>
        <v>0</v>
      </c>
    </row>
    <row r="379" spans="1:18" s="202" customFormat="1" ht="15" customHeight="1" x14ac:dyDescent="0.35">
      <c r="A379" s="189"/>
      <c r="B379" s="264"/>
      <c r="C379" s="264"/>
      <c r="D379" s="190"/>
      <c r="E379" s="179">
        <f>IF(D379&gt;0,(VLOOKUP(D379,Families!$A$5:$I$205,2,0)),0)</f>
        <v>0</v>
      </c>
      <c r="F379" s="192"/>
      <c r="G379" s="191"/>
      <c r="H379" s="192"/>
      <c r="I379" s="182">
        <f>IF(G379=0,0,(H379*(VLOOKUP(G379,'Fee Schedule'!$C$2:$D$35,2,FALSE))))</f>
        <v>0</v>
      </c>
      <c r="J379" s="183" t="b">
        <f>IF(D379&gt;0,(IF(G379='Fee Schedule'!$C$2,'Fee Schedule'!$G$2,(IF(G379='Fee Schedule'!$C$3,'Fee Schedule'!$G$2,(IF(G379='Fee Schedule'!$C$4,'Fee Schedule'!$G$2,(IF(G379='Fee Schedule'!$C$5,'Fee Schedule'!$G$2,(IF(G379='Fee Schedule'!$C$6,'Fee Schedule'!$G$2,(IF(G379='Fee Schedule'!$C$10,'Fee Schedule'!$G$2,(IF(G379='Fee Schedule'!$C$22,'Fee Schedule'!$G$2,(VLOOKUP(D379,Families!$A$5:$I$205,4,0)))))))))))))))))</f>
        <v>0</v>
      </c>
      <c r="K379" s="210" t="b">
        <f>IF(D379&gt;0,(VLOOKUP(D379,Families!$A$5:$I$205,5,0)))</f>
        <v>0</v>
      </c>
      <c r="L379" s="260"/>
      <c r="M379" s="241"/>
      <c r="N379" s="241"/>
      <c r="O379" s="185">
        <f>IF(D379&gt;0,(VLOOKUP(D379,Families!$A$5:$I$205,3,0)),0)</f>
        <v>0</v>
      </c>
      <c r="P379" s="186">
        <f>IF(D379&gt;0,(VLOOKUP(D379,Families!$A$5:$I$205,7,0)),0)</f>
        <v>0</v>
      </c>
      <c r="Q379" s="200">
        <f>IF(D379&gt;0,(VLOOKUP(D379,Families!$A$5:$I$205,8,0)),0)</f>
        <v>0</v>
      </c>
      <c r="R379" s="201">
        <f>IF(D379&gt;0,(VLOOKUP(D379,Families!$A$5:$I$205,9,0)),0)</f>
        <v>0</v>
      </c>
    </row>
    <row r="380" spans="1:18" s="202" customFormat="1" ht="15" customHeight="1" x14ac:dyDescent="0.35">
      <c r="A380" s="189"/>
      <c r="B380" s="264"/>
      <c r="C380" s="264"/>
      <c r="D380" s="190"/>
      <c r="E380" s="179">
        <f>IF(D380&gt;0,(VLOOKUP(D380,Families!$A$5:$I$205,2,0)),0)</f>
        <v>0</v>
      </c>
      <c r="F380" s="192"/>
      <c r="G380" s="191"/>
      <c r="H380" s="192"/>
      <c r="I380" s="182">
        <f>IF(G380=0,0,(H380*(VLOOKUP(G380,'Fee Schedule'!$C$2:$D$35,2,FALSE))))</f>
        <v>0</v>
      </c>
      <c r="J380" s="183" t="b">
        <f>IF(D380&gt;0,(IF(G380='Fee Schedule'!$C$2,'Fee Schedule'!$G$2,(IF(G380='Fee Schedule'!$C$3,'Fee Schedule'!$G$2,(IF(G380='Fee Schedule'!$C$4,'Fee Schedule'!$G$2,(IF(G380='Fee Schedule'!$C$5,'Fee Schedule'!$G$2,(IF(G380='Fee Schedule'!$C$6,'Fee Schedule'!$G$2,(IF(G380='Fee Schedule'!$C$10,'Fee Schedule'!$G$2,(IF(G380='Fee Schedule'!$C$22,'Fee Schedule'!$G$2,(VLOOKUP(D380,Families!$A$5:$I$205,4,0)))))))))))))))))</f>
        <v>0</v>
      </c>
      <c r="K380" s="210" t="b">
        <f>IF(D380&gt;0,(VLOOKUP(D380,Families!$A$5:$I$205,5,0)))</f>
        <v>0</v>
      </c>
      <c r="L380" s="260"/>
      <c r="M380" s="241"/>
      <c r="N380" s="241"/>
      <c r="O380" s="185">
        <f>IF(D380&gt;0,(VLOOKUP(D380,Families!$A$5:$I$205,3,0)),0)</f>
        <v>0</v>
      </c>
      <c r="P380" s="186">
        <f>IF(D380&gt;0,(VLOOKUP(D380,Families!$A$5:$I$205,7,0)),0)</f>
        <v>0</v>
      </c>
      <c r="Q380" s="200">
        <f>IF(D380&gt;0,(VLOOKUP(D380,Families!$A$5:$I$205,8,0)),0)</f>
        <v>0</v>
      </c>
      <c r="R380" s="201">
        <f>IF(D380&gt;0,(VLOOKUP(D380,Families!$A$5:$I$205,9,0)),0)</f>
        <v>0</v>
      </c>
    </row>
    <row r="381" spans="1:18" s="202" customFormat="1" ht="15" customHeight="1" x14ac:dyDescent="0.35">
      <c r="A381" s="189"/>
      <c r="B381" s="264"/>
      <c r="C381" s="264"/>
      <c r="D381" s="190"/>
      <c r="E381" s="179">
        <f>IF(D381&gt;0,(VLOOKUP(D381,Families!$A$5:$I$205,2,0)),0)</f>
        <v>0</v>
      </c>
      <c r="F381" s="192"/>
      <c r="G381" s="191"/>
      <c r="H381" s="192"/>
      <c r="I381" s="182">
        <f>IF(G381=0,0,(H381*(VLOOKUP(G381,'Fee Schedule'!$C$2:$D$35,2,FALSE))))</f>
        <v>0</v>
      </c>
      <c r="J381" s="183" t="b">
        <f>IF(D381&gt;0,(IF(G381='Fee Schedule'!$C$2,'Fee Schedule'!$G$2,(IF(G381='Fee Schedule'!$C$3,'Fee Schedule'!$G$2,(IF(G381='Fee Schedule'!$C$4,'Fee Schedule'!$G$2,(IF(G381='Fee Schedule'!$C$5,'Fee Schedule'!$G$2,(IF(G381='Fee Schedule'!$C$6,'Fee Schedule'!$G$2,(IF(G381='Fee Schedule'!$C$10,'Fee Schedule'!$G$2,(IF(G381='Fee Schedule'!$C$22,'Fee Schedule'!$G$2,(VLOOKUP(D381,Families!$A$5:$I$205,4,0)))))))))))))))))</f>
        <v>0</v>
      </c>
      <c r="K381" s="210" t="b">
        <f>IF(D381&gt;0,(VLOOKUP(D381,Families!$A$5:$I$205,5,0)))</f>
        <v>0</v>
      </c>
      <c r="L381" s="260"/>
      <c r="M381" s="241"/>
      <c r="N381" s="241"/>
      <c r="O381" s="185">
        <f>IF(D381&gt;0,(VLOOKUP(D381,Families!$A$5:$I$205,3,0)),0)</f>
        <v>0</v>
      </c>
      <c r="P381" s="186">
        <f>IF(D381&gt;0,(VLOOKUP(D381,Families!$A$5:$I$205,7,0)),0)</f>
        <v>0</v>
      </c>
      <c r="Q381" s="200">
        <f>IF(D381&gt;0,(VLOOKUP(D381,Families!$A$5:$I$205,8,0)),0)</f>
        <v>0</v>
      </c>
      <c r="R381" s="201">
        <f>IF(D381&gt;0,(VLOOKUP(D381,Families!$A$5:$I$205,9,0)),0)</f>
        <v>0</v>
      </c>
    </row>
    <row r="382" spans="1:18" s="202" customFormat="1" ht="15" customHeight="1" x14ac:dyDescent="0.35">
      <c r="A382" s="189"/>
      <c r="B382" s="264"/>
      <c r="C382" s="264"/>
      <c r="D382" s="190"/>
      <c r="E382" s="179">
        <f>IF(D382&gt;0,(VLOOKUP(D382,Families!$A$5:$I$205,2,0)),0)</f>
        <v>0</v>
      </c>
      <c r="F382" s="192"/>
      <c r="G382" s="191"/>
      <c r="H382" s="192"/>
      <c r="I382" s="182">
        <f>IF(G382=0,0,(H382*(VLOOKUP(G382,'Fee Schedule'!$C$2:$D$35,2,FALSE))))</f>
        <v>0</v>
      </c>
      <c r="J382" s="183" t="b">
        <f>IF(D382&gt;0,(IF(G382='Fee Schedule'!$C$2,'Fee Schedule'!$G$2,(IF(G382='Fee Schedule'!$C$3,'Fee Schedule'!$G$2,(IF(G382='Fee Schedule'!$C$4,'Fee Schedule'!$G$2,(IF(G382='Fee Schedule'!$C$5,'Fee Schedule'!$G$2,(IF(G382='Fee Schedule'!$C$6,'Fee Schedule'!$G$2,(IF(G382='Fee Schedule'!$C$10,'Fee Schedule'!$G$2,(IF(G382='Fee Schedule'!$C$22,'Fee Schedule'!$G$2,(VLOOKUP(D382,Families!$A$5:$I$205,4,0)))))))))))))))))</f>
        <v>0</v>
      </c>
      <c r="K382" s="210" t="b">
        <f>IF(D382&gt;0,(VLOOKUP(D382,Families!$A$5:$I$205,5,0)))</f>
        <v>0</v>
      </c>
      <c r="L382" s="260"/>
      <c r="M382" s="241"/>
      <c r="N382" s="241"/>
      <c r="O382" s="185">
        <f>IF(D382&gt;0,(VLOOKUP(D382,Families!$A$5:$I$205,3,0)),0)</f>
        <v>0</v>
      </c>
      <c r="P382" s="186">
        <f>IF(D382&gt;0,(VLOOKUP(D382,Families!$A$5:$I$205,7,0)),0)</f>
        <v>0</v>
      </c>
      <c r="Q382" s="200">
        <f>IF(D382&gt;0,(VLOOKUP(D382,Families!$A$5:$I$205,8,0)),0)</f>
        <v>0</v>
      </c>
      <c r="R382" s="201">
        <f>IF(D382&gt;0,(VLOOKUP(D382,Families!$A$5:$I$205,9,0)),0)</f>
        <v>0</v>
      </c>
    </row>
    <row r="383" spans="1:18" s="202" customFormat="1" ht="15" customHeight="1" x14ac:dyDescent="0.35">
      <c r="A383" s="189"/>
      <c r="B383" s="264"/>
      <c r="C383" s="264"/>
      <c r="D383" s="190"/>
      <c r="E383" s="179">
        <f>IF(D383&gt;0,(VLOOKUP(D383,Families!$A$5:$I$205,2,0)),0)</f>
        <v>0</v>
      </c>
      <c r="F383" s="192"/>
      <c r="G383" s="191"/>
      <c r="H383" s="192"/>
      <c r="I383" s="182">
        <f>IF(G383=0,0,(H383*(VLOOKUP(G383,'Fee Schedule'!$C$2:$D$35,2,FALSE))))</f>
        <v>0</v>
      </c>
      <c r="J383" s="183" t="b">
        <f>IF(D383&gt;0,(IF(G383='Fee Schedule'!$C$2,'Fee Schedule'!$G$2,(IF(G383='Fee Schedule'!$C$3,'Fee Schedule'!$G$2,(IF(G383='Fee Schedule'!$C$4,'Fee Schedule'!$G$2,(IF(G383='Fee Schedule'!$C$5,'Fee Schedule'!$G$2,(IF(G383='Fee Schedule'!$C$6,'Fee Schedule'!$G$2,(IF(G383='Fee Schedule'!$C$10,'Fee Schedule'!$G$2,(IF(G383='Fee Schedule'!$C$22,'Fee Schedule'!$G$2,(VLOOKUP(D383,Families!$A$5:$I$205,4,0)))))))))))))))))</f>
        <v>0</v>
      </c>
      <c r="K383" s="210" t="b">
        <f>IF(D383&gt;0,(VLOOKUP(D383,Families!$A$5:$I$205,5,0)))</f>
        <v>0</v>
      </c>
      <c r="L383" s="260"/>
      <c r="M383" s="241"/>
      <c r="N383" s="241"/>
      <c r="O383" s="185">
        <f>IF(D383&gt;0,(VLOOKUP(D383,Families!$A$5:$I$205,3,0)),0)</f>
        <v>0</v>
      </c>
      <c r="P383" s="186">
        <f>IF(D383&gt;0,(VLOOKUP(D383,Families!$A$5:$I$205,7,0)),0)</f>
        <v>0</v>
      </c>
      <c r="Q383" s="200">
        <f>IF(D383&gt;0,(VLOOKUP(D383,Families!$A$5:$I$205,8,0)),0)</f>
        <v>0</v>
      </c>
      <c r="R383" s="201">
        <f>IF(D383&gt;0,(VLOOKUP(D383,Families!$A$5:$I$205,9,0)),0)</f>
        <v>0</v>
      </c>
    </row>
    <row r="384" spans="1:18" s="202" customFormat="1" ht="15" customHeight="1" x14ac:dyDescent="0.35">
      <c r="A384" s="189"/>
      <c r="B384" s="264"/>
      <c r="C384" s="264"/>
      <c r="D384" s="190"/>
      <c r="E384" s="179">
        <f>IF(D384&gt;0,(VLOOKUP(D384,Families!$A$5:$I$205,2,0)),0)</f>
        <v>0</v>
      </c>
      <c r="F384" s="192"/>
      <c r="G384" s="191"/>
      <c r="H384" s="192"/>
      <c r="I384" s="182">
        <f>IF(G384=0,0,(H384*(VLOOKUP(G384,'Fee Schedule'!$C$2:$D$35,2,FALSE))))</f>
        <v>0</v>
      </c>
      <c r="J384" s="183" t="b">
        <f>IF(D384&gt;0,(IF(G384='Fee Schedule'!$C$2,'Fee Schedule'!$G$2,(IF(G384='Fee Schedule'!$C$3,'Fee Schedule'!$G$2,(IF(G384='Fee Schedule'!$C$4,'Fee Schedule'!$G$2,(IF(G384='Fee Schedule'!$C$5,'Fee Schedule'!$G$2,(IF(G384='Fee Schedule'!$C$6,'Fee Schedule'!$G$2,(IF(G384='Fee Schedule'!$C$10,'Fee Schedule'!$G$2,(IF(G384='Fee Schedule'!$C$22,'Fee Schedule'!$G$2,(VLOOKUP(D384,Families!$A$5:$I$205,4,0)))))))))))))))))</f>
        <v>0</v>
      </c>
      <c r="K384" s="210" t="b">
        <f>IF(D384&gt;0,(VLOOKUP(D384,Families!$A$5:$I$205,5,0)))</f>
        <v>0</v>
      </c>
      <c r="L384" s="260"/>
      <c r="M384" s="241"/>
      <c r="N384" s="241"/>
      <c r="O384" s="185">
        <f>IF(D384&gt;0,(VLOOKUP(D384,Families!$A$5:$I$205,3,0)),0)</f>
        <v>0</v>
      </c>
      <c r="P384" s="186">
        <f>IF(D384&gt;0,(VLOOKUP(D384,Families!$A$5:$I$205,7,0)),0)</f>
        <v>0</v>
      </c>
      <c r="Q384" s="200">
        <f>IF(D384&gt;0,(VLOOKUP(D384,Families!$A$5:$I$205,8,0)),0)</f>
        <v>0</v>
      </c>
      <c r="R384" s="201">
        <f>IF(D384&gt;0,(VLOOKUP(D384,Families!$A$5:$I$205,9,0)),0)</f>
        <v>0</v>
      </c>
    </row>
    <row r="385" spans="1:18" s="202" customFormat="1" ht="15" customHeight="1" x14ac:dyDescent="0.35">
      <c r="A385" s="189"/>
      <c r="B385" s="264"/>
      <c r="C385" s="264"/>
      <c r="D385" s="190"/>
      <c r="E385" s="179">
        <f>IF(D385&gt;0,(VLOOKUP(D385,Families!$A$5:$I$205,2,0)),0)</f>
        <v>0</v>
      </c>
      <c r="F385" s="192"/>
      <c r="G385" s="191"/>
      <c r="H385" s="192"/>
      <c r="I385" s="182">
        <f>IF(G385=0,0,(H385*(VLOOKUP(G385,'Fee Schedule'!$C$2:$D$35,2,FALSE))))</f>
        <v>0</v>
      </c>
      <c r="J385" s="183" t="b">
        <f>IF(D385&gt;0,(IF(G385='Fee Schedule'!$C$2,'Fee Schedule'!$G$2,(IF(G385='Fee Schedule'!$C$3,'Fee Schedule'!$G$2,(IF(G385='Fee Schedule'!$C$4,'Fee Schedule'!$G$2,(IF(G385='Fee Schedule'!$C$5,'Fee Schedule'!$G$2,(IF(G385='Fee Schedule'!$C$6,'Fee Schedule'!$G$2,(IF(G385='Fee Schedule'!$C$10,'Fee Schedule'!$G$2,(IF(G385='Fee Schedule'!$C$22,'Fee Schedule'!$G$2,(VLOOKUP(D385,Families!$A$5:$I$205,4,0)))))))))))))))))</f>
        <v>0</v>
      </c>
      <c r="K385" s="210" t="b">
        <f>IF(D385&gt;0,(VLOOKUP(D385,Families!$A$5:$I$205,5,0)))</f>
        <v>0</v>
      </c>
      <c r="L385" s="260"/>
      <c r="M385" s="241"/>
      <c r="N385" s="241"/>
      <c r="O385" s="185">
        <f>IF(D385&gt;0,(VLOOKUP(D385,Families!$A$5:$I$205,3,0)),0)</f>
        <v>0</v>
      </c>
      <c r="P385" s="186">
        <f>IF(D385&gt;0,(VLOOKUP(D385,Families!$A$5:$I$205,7,0)),0)</f>
        <v>0</v>
      </c>
      <c r="Q385" s="200">
        <f>IF(D385&gt;0,(VLOOKUP(D385,Families!$A$5:$I$205,8,0)),0)</f>
        <v>0</v>
      </c>
      <c r="R385" s="201">
        <f>IF(D385&gt;0,(VLOOKUP(D385,Families!$A$5:$I$205,9,0)),0)</f>
        <v>0</v>
      </c>
    </row>
    <row r="386" spans="1:18" s="202" customFormat="1" ht="15" customHeight="1" x14ac:dyDescent="0.35">
      <c r="A386" s="189"/>
      <c r="B386" s="264"/>
      <c r="C386" s="264"/>
      <c r="D386" s="190"/>
      <c r="E386" s="179">
        <f>IF(D386&gt;0,(VLOOKUP(D386,Families!$A$5:$I$205,2,0)),0)</f>
        <v>0</v>
      </c>
      <c r="F386" s="192"/>
      <c r="G386" s="191"/>
      <c r="H386" s="192"/>
      <c r="I386" s="182">
        <f>IF(G386=0,0,(H386*(VLOOKUP(G386,'Fee Schedule'!$C$2:$D$35,2,FALSE))))</f>
        <v>0</v>
      </c>
      <c r="J386" s="183" t="b">
        <f>IF(D386&gt;0,(IF(G386='Fee Schedule'!$C$2,'Fee Schedule'!$G$2,(IF(G386='Fee Schedule'!$C$3,'Fee Schedule'!$G$2,(IF(G386='Fee Schedule'!$C$4,'Fee Schedule'!$G$2,(IF(G386='Fee Schedule'!$C$5,'Fee Schedule'!$G$2,(IF(G386='Fee Schedule'!$C$6,'Fee Schedule'!$G$2,(IF(G386='Fee Schedule'!$C$10,'Fee Schedule'!$G$2,(IF(G386='Fee Schedule'!$C$22,'Fee Schedule'!$G$2,(VLOOKUP(D386,Families!$A$5:$I$205,4,0)))))))))))))))))</f>
        <v>0</v>
      </c>
      <c r="K386" s="210" t="b">
        <f>IF(D386&gt;0,(VLOOKUP(D386,Families!$A$5:$I$205,5,0)))</f>
        <v>0</v>
      </c>
      <c r="L386" s="260"/>
      <c r="M386" s="241"/>
      <c r="N386" s="241"/>
      <c r="O386" s="185">
        <f>IF(D386&gt;0,(VLOOKUP(D386,Families!$A$5:$I$205,3,0)),0)</f>
        <v>0</v>
      </c>
      <c r="P386" s="186">
        <f>IF(D386&gt;0,(VLOOKUP(D386,Families!$A$5:$I$205,7,0)),0)</f>
        <v>0</v>
      </c>
      <c r="Q386" s="200">
        <f>IF(D386&gt;0,(VLOOKUP(D386,Families!$A$5:$I$205,8,0)),0)</f>
        <v>0</v>
      </c>
      <c r="R386" s="201">
        <f>IF(D386&gt;0,(VLOOKUP(D386,Families!$A$5:$I$205,9,0)),0)</f>
        <v>0</v>
      </c>
    </row>
    <row r="387" spans="1:18" s="202" customFormat="1" ht="15" customHeight="1" x14ac:dyDescent="0.35">
      <c r="A387" s="189"/>
      <c r="B387" s="264"/>
      <c r="C387" s="264"/>
      <c r="D387" s="190"/>
      <c r="E387" s="179">
        <f>IF(D387&gt;0,(VLOOKUP(D387,Families!$A$5:$I$205,2,0)),0)</f>
        <v>0</v>
      </c>
      <c r="F387" s="192"/>
      <c r="G387" s="191"/>
      <c r="H387" s="192"/>
      <c r="I387" s="182">
        <f>IF(G387=0,0,(H387*(VLOOKUP(G387,'Fee Schedule'!$C$2:$D$35,2,FALSE))))</f>
        <v>0</v>
      </c>
      <c r="J387" s="183" t="b">
        <f>IF(D387&gt;0,(IF(G387='Fee Schedule'!$C$2,'Fee Schedule'!$G$2,(IF(G387='Fee Schedule'!$C$3,'Fee Schedule'!$G$2,(IF(G387='Fee Schedule'!$C$4,'Fee Schedule'!$G$2,(IF(G387='Fee Schedule'!$C$5,'Fee Schedule'!$G$2,(IF(G387='Fee Schedule'!$C$6,'Fee Schedule'!$G$2,(IF(G387='Fee Schedule'!$C$10,'Fee Schedule'!$G$2,(IF(G387='Fee Schedule'!$C$22,'Fee Schedule'!$G$2,(VLOOKUP(D387,Families!$A$5:$I$205,4,0)))))))))))))))))</f>
        <v>0</v>
      </c>
      <c r="K387" s="210" t="b">
        <f>IF(D387&gt;0,(VLOOKUP(D387,Families!$A$5:$I$205,5,0)))</f>
        <v>0</v>
      </c>
      <c r="L387" s="260"/>
      <c r="M387" s="241"/>
      <c r="N387" s="241"/>
      <c r="O387" s="185">
        <f>IF(D387&gt;0,(VLOOKUP(D387,Families!$A$5:$I$205,3,0)),0)</f>
        <v>0</v>
      </c>
      <c r="P387" s="186">
        <f>IF(D387&gt;0,(VLOOKUP(D387,Families!$A$5:$I$205,7,0)),0)</f>
        <v>0</v>
      </c>
      <c r="Q387" s="200">
        <f>IF(D387&gt;0,(VLOOKUP(D387,Families!$A$5:$I$205,8,0)),0)</f>
        <v>0</v>
      </c>
      <c r="R387" s="201">
        <f>IF(D387&gt;0,(VLOOKUP(D387,Families!$A$5:$I$205,9,0)),0)</f>
        <v>0</v>
      </c>
    </row>
    <row r="388" spans="1:18" s="202" customFormat="1" ht="15" customHeight="1" x14ac:dyDescent="0.35">
      <c r="A388" s="189"/>
      <c r="B388" s="264"/>
      <c r="C388" s="264"/>
      <c r="D388" s="190"/>
      <c r="E388" s="179">
        <f>IF(D388&gt;0,(VLOOKUP(D388,Families!$A$5:$I$205,2,0)),0)</f>
        <v>0</v>
      </c>
      <c r="F388" s="192"/>
      <c r="G388" s="191"/>
      <c r="H388" s="192"/>
      <c r="I388" s="182">
        <f>IF(G388=0,0,(H388*(VLOOKUP(G388,'Fee Schedule'!$C$2:$D$35,2,FALSE))))</f>
        <v>0</v>
      </c>
      <c r="J388" s="183" t="b">
        <f>IF(D388&gt;0,(IF(G388='Fee Schedule'!$C$2,'Fee Schedule'!$G$2,(IF(G388='Fee Schedule'!$C$3,'Fee Schedule'!$G$2,(IF(G388='Fee Schedule'!$C$4,'Fee Schedule'!$G$2,(IF(G388='Fee Schedule'!$C$5,'Fee Schedule'!$G$2,(IF(G388='Fee Schedule'!$C$6,'Fee Schedule'!$G$2,(IF(G388='Fee Schedule'!$C$10,'Fee Schedule'!$G$2,(IF(G388='Fee Schedule'!$C$22,'Fee Schedule'!$G$2,(VLOOKUP(D388,Families!$A$5:$I$205,4,0)))))))))))))))))</f>
        <v>0</v>
      </c>
      <c r="K388" s="210" t="b">
        <f>IF(D388&gt;0,(VLOOKUP(D388,Families!$A$5:$I$205,5,0)))</f>
        <v>0</v>
      </c>
      <c r="L388" s="260"/>
      <c r="M388" s="241"/>
      <c r="N388" s="241"/>
      <c r="O388" s="185">
        <f>IF(D388&gt;0,(VLOOKUP(D388,Families!$A$5:$I$205,3,0)),0)</f>
        <v>0</v>
      </c>
      <c r="P388" s="186">
        <f>IF(D388&gt;0,(VLOOKUP(D388,Families!$A$5:$I$205,7,0)),0)</f>
        <v>0</v>
      </c>
      <c r="Q388" s="200">
        <f>IF(D388&gt;0,(VLOOKUP(D388,Families!$A$5:$I$205,8,0)),0)</f>
        <v>0</v>
      </c>
      <c r="R388" s="201">
        <f>IF(D388&gt;0,(VLOOKUP(D388,Families!$A$5:$I$205,9,0)),0)</f>
        <v>0</v>
      </c>
    </row>
    <row r="389" spans="1:18" s="202" customFormat="1" ht="15" customHeight="1" x14ac:dyDescent="0.35">
      <c r="A389" s="189"/>
      <c r="B389" s="264"/>
      <c r="C389" s="264"/>
      <c r="D389" s="190"/>
      <c r="E389" s="179">
        <f>IF(D389&gt;0,(VLOOKUP(D389,Families!$A$5:$I$205,2,0)),0)</f>
        <v>0</v>
      </c>
      <c r="F389" s="192"/>
      <c r="G389" s="191"/>
      <c r="H389" s="192"/>
      <c r="I389" s="182">
        <f>IF(G389=0,0,(H389*(VLOOKUP(G389,'Fee Schedule'!$C$2:$D$35,2,FALSE))))</f>
        <v>0</v>
      </c>
      <c r="J389" s="183" t="b">
        <f>IF(D389&gt;0,(IF(G389='Fee Schedule'!$C$2,'Fee Schedule'!$G$2,(IF(G389='Fee Schedule'!$C$3,'Fee Schedule'!$G$2,(IF(G389='Fee Schedule'!$C$4,'Fee Schedule'!$G$2,(IF(G389='Fee Schedule'!$C$5,'Fee Schedule'!$G$2,(IF(G389='Fee Schedule'!$C$6,'Fee Schedule'!$G$2,(IF(G389='Fee Schedule'!$C$10,'Fee Schedule'!$G$2,(IF(G389='Fee Schedule'!$C$22,'Fee Schedule'!$G$2,(VLOOKUP(D389,Families!$A$5:$I$205,4,0)))))))))))))))))</f>
        <v>0</v>
      </c>
      <c r="K389" s="210" t="b">
        <f>IF(D389&gt;0,(VLOOKUP(D389,Families!$A$5:$I$205,5,0)))</f>
        <v>0</v>
      </c>
      <c r="L389" s="260"/>
      <c r="M389" s="241"/>
      <c r="N389" s="241"/>
      <c r="O389" s="185">
        <f>IF(D389&gt;0,(VLOOKUP(D389,Families!$A$5:$I$205,3,0)),0)</f>
        <v>0</v>
      </c>
      <c r="P389" s="186">
        <f>IF(D389&gt;0,(VLOOKUP(D389,Families!$A$5:$I$205,7,0)),0)</f>
        <v>0</v>
      </c>
      <c r="Q389" s="200">
        <f>IF(D389&gt;0,(VLOOKUP(D389,Families!$A$5:$I$205,8,0)),0)</f>
        <v>0</v>
      </c>
      <c r="R389" s="201">
        <f>IF(D389&gt;0,(VLOOKUP(D389,Families!$A$5:$I$205,9,0)),0)</f>
        <v>0</v>
      </c>
    </row>
    <row r="390" spans="1:18" s="202" customFormat="1" ht="15" customHeight="1" x14ac:dyDescent="0.35">
      <c r="A390" s="189"/>
      <c r="B390" s="264"/>
      <c r="C390" s="264"/>
      <c r="D390" s="190"/>
      <c r="E390" s="179">
        <f>IF(D390&gt;0,(VLOOKUP(D390,Families!$A$5:$I$205,2,0)),0)</f>
        <v>0</v>
      </c>
      <c r="F390" s="192"/>
      <c r="G390" s="191"/>
      <c r="H390" s="192"/>
      <c r="I390" s="182">
        <f>IF(G390=0,0,(H390*(VLOOKUP(G390,'Fee Schedule'!$C$2:$D$35,2,FALSE))))</f>
        <v>0</v>
      </c>
      <c r="J390" s="183" t="b">
        <f>IF(D390&gt;0,(IF(G390='Fee Schedule'!$C$2,'Fee Schedule'!$G$2,(IF(G390='Fee Schedule'!$C$3,'Fee Schedule'!$G$2,(IF(G390='Fee Schedule'!$C$4,'Fee Schedule'!$G$2,(IF(G390='Fee Schedule'!$C$5,'Fee Schedule'!$G$2,(IF(G390='Fee Schedule'!$C$6,'Fee Schedule'!$G$2,(IF(G390='Fee Schedule'!$C$10,'Fee Schedule'!$G$2,(IF(G390='Fee Schedule'!$C$22,'Fee Schedule'!$G$2,(VLOOKUP(D390,Families!$A$5:$I$205,4,0)))))))))))))))))</f>
        <v>0</v>
      </c>
      <c r="K390" s="210" t="b">
        <f>IF(D390&gt;0,(VLOOKUP(D390,Families!$A$5:$I$205,5,0)))</f>
        <v>0</v>
      </c>
      <c r="L390" s="260"/>
      <c r="M390" s="241"/>
      <c r="N390" s="241"/>
      <c r="O390" s="185">
        <f>IF(D390&gt;0,(VLOOKUP(D390,Families!$A$5:$I$205,3,0)),0)</f>
        <v>0</v>
      </c>
      <c r="P390" s="186">
        <f>IF(D390&gt;0,(VLOOKUP(D390,Families!$A$5:$I$205,7,0)),0)</f>
        <v>0</v>
      </c>
      <c r="Q390" s="200">
        <f>IF(D390&gt;0,(VLOOKUP(D390,Families!$A$5:$I$205,8,0)),0)</f>
        <v>0</v>
      </c>
      <c r="R390" s="201">
        <f>IF(D390&gt;0,(VLOOKUP(D390,Families!$A$5:$I$205,9,0)),0)</f>
        <v>0</v>
      </c>
    </row>
    <row r="391" spans="1:18" s="202" customFormat="1" ht="15" customHeight="1" x14ac:dyDescent="0.35">
      <c r="A391" s="189"/>
      <c r="B391" s="264"/>
      <c r="C391" s="264"/>
      <c r="D391" s="190"/>
      <c r="E391" s="179">
        <f>IF(D391&gt;0,(VLOOKUP(D391,Families!$A$5:$I$205,2,0)),0)</f>
        <v>0</v>
      </c>
      <c r="F391" s="192"/>
      <c r="G391" s="191"/>
      <c r="H391" s="192"/>
      <c r="I391" s="182">
        <f>IF(G391=0,0,(H391*(VLOOKUP(G391,'Fee Schedule'!$C$2:$D$35,2,FALSE))))</f>
        <v>0</v>
      </c>
      <c r="J391" s="183" t="b">
        <f>IF(D391&gt;0,(IF(G391='Fee Schedule'!$C$2,'Fee Schedule'!$G$2,(IF(G391='Fee Schedule'!$C$3,'Fee Schedule'!$G$2,(IF(G391='Fee Schedule'!$C$4,'Fee Schedule'!$G$2,(IF(G391='Fee Schedule'!$C$5,'Fee Schedule'!$G$2,(IF(G391='Fee Schedule'!$C$6,'Fee Schedule'!$G$2,(IF(G391='Fee Schedule'!$C$10,'Fee Schedule'!$G$2,(IF(G391='Fee Schedule'!$C$22,'Fee Schedule'!$G$2,(VLOOKUP(D391,Families!$A$5:$I$205,4,0)))))))))))))))))</f>
        <v>0</v>
      </c>
      <c r="K391" s="210" t="b">
        <f>IF(D391&gt;0,(VLOOKUP(D391,Families!$A$5:$I$205,5,0)))</f>
        <v>0</v>
      </c>
      <c r="L391" s="260"/>
      <c r="M391" s="241"/>
      <c r="N391" s="241"/>
      <c r="O391" s="185">
        <f>IF(D391&gt;0,(VLOOKUP(D391,Families!$A$5:$I$205,3,0)),0)</f>
        <v>0</v>
      </c>
      <c r="P391" s="186">
        <f>IF(D391&gt;0,(VLOOKUP(D391,Families!$A$5:$I$205,7,0)),0)</f>
        <v>0</v>
      </c>
      <c r="Q391" s="200">
        <f>IF(D391&gt;0,(VLOOKUP(D391,Families!$A$5:$I$205,8,0)),0)</f>
        <v>0</v>
      </c>
      <c r="R391" s="201">
        <f>IF(D391&gt;0,(VLOOKUP(D391,Families!$A$5:$I$205,9,0)),0)</f>
        <v>0</v>
      </c>
    </row>
    <row r="392" spans="1:18" s="202" customFormat="1" ht="15" customHeight="1" x14ac:dyDescent="0.35">
      <c r="A392" s="189"/>
      <c r="B392" s="264"/>
      <c r="C392" s="264"/>
      <c r="D392" s="190"/>
      <c r="E392" s="179">
        <f>IF(D392&gt;0,(VLOOKUP(D392,Families!$A$5:$I$205,2,0)),0)</f>
        <v>0</v>
      </c>
      <c r="F392" s="192"/>
      <c r="G392" s="191"/>
      <c r="H392" s="192"/>
      <c r="I392" s="182">
        <f>IF(G392=0,0,(H392*(VLOOKUP(G392,'Fee Schedule'!$C$2:$D$35,2,FALSE))))</f>
        <v>0</v>
      </c>
      <c r="J392" s="183" t="b">
        <f>IF(D392&gt;0,(IF(G392='Fee Schedule'!$C$2,'Fee Schedule'!$G$2,(IF(G392='Fee Schedule'!$C$3,'Fee Schedule'!$G$2,(IF(G392='Fee Schedule'!$C$4,'Fee Schedule'!$G$2,(IF(G392='Fee Schedule'!$C$5,'Fee Schedule'!$G$2,(IF(G392='Fee Schedule'!$C$6,'Fee Schedule'!$G$2,(IF(G392='Fee Schedule'!$C$10,'Fee Schedule'!$G$2,(IF(G392='Fee Schedule'!$C$22,'Fee Schedule'!$G$2,(VLOOKUP(D392,Families!$A$5:$I$205,4,0)))))))))))))))))</f>
        <v>0</v>
      </c>
      <c r="K392" s="210" t="b">
        <f>IF(D392&gt;0,(VLOOKUP(D392,Families!$A$5:$I$205,5,0)))</f>
        <v>0</v>
      </c>
      <c r="L392" s="260"/>
      <c r="M392" s="241"/>
      <c r="N392" s="241"/>
      <c r="O392" s="185">
        <f>IF(D392&gt;0,(VLOOKUP(D392,Families!$A$5:$I$205,3,0)),0)</f>
        <v>0</v>
      </c>
      <c r="P392" s="186">
        <f>IF(D392&gt;0,(VLOOKUP(D392,Families!$A$5:$I$205,7,0)),0)</f>
        <v>0</v>
      </c>
      <c r="Q392" s="200">
        <f>IF(D392&gt;0,(VLOOKUP(D392,Families!$A$5:$I$205,8,0)),0)</f>
        <v>0</v>
      </c>
      <c r="R392" s="201">
        <f>IF(D392&gt;0,(VLOOKUP(D392,Families!$A$5:$I$205,9,0)),0)</f>
        <v>0</v>
      </c>
    </row>
    <row r="393" spans="1:18" s="202" customFormat="1" ht="15" customHeight="1" x14ac:dyDescent="0.35">
      <c r="A393" s="189"/>
      <c r="B393" s="264"/>
      <c r="C393" s="264"/>
      <c r="D393" s="190"/>
      <c r="E393" s="179">
        <f>IF(D393&gt;0,(VLOOKUP(D393,Families!$A$5:$I$205,2,0)),0)</f>
        <v>0</v>
      </c>
      <c r="F393" s="192"/>
      <c r="G393" s="191"/>
      <c r="H393" s="192"/>
      <c r="I393" s="182">
        <f>IF(G393=0,0,(H393*(VLOOKUP(G393,'Fee Schedule'!$C$2:$D$35,2,FALSE))))</f>
        <v>0</v>
      </c>
      <c r="J393" s="183" t="b">
        <f>IF(D393&gt;0,(IF(G393='Fee Schedule'!$C$2,'Fee Schedule'!$G$2,(IF(G393='Fee Schedule'!$C$3,'Fee Schedule'!$G$2,(IF(G393='Fee Schedule'!$C$4,'Fee Schedule'!$G$2,(IF(G393='Fee Schedule'!$C$5,'Fee Schedule'!$G$2,(IF(G393='Fee Schedule'!$C$6,'Fee Schedule'!$G$2,(IF(G393='Fee Schedule'!$C$10,'Fee Schedule'!$G$2,(IF(G393='Fee Schedule'!$C$22,'Fee Schedule'!$G$2,(VLOOKUP(D393,Families!$A$5:$I$205,4,0)))))))))))))))))</f>
        <v>0</v>
      </c>
      <c r="K393" s="210" t="b">
        <f>IF(D393&gt;0,(VLOOKUP(D393,Families!$A$5:$I$205,5,0)))</f>
        <v>0</v>
      </c>
      <c r="L393" s="260"/>
      <c r="M393" s="241"/>
      <c r="N393" s="241"/>
      <c r="O393" s="185">
        <f>IF(D393&gt;0,(VLOOKUP(D393,Families!$A$5:$I$205,3,0)),0)</f>
        <v>0</v>
      </c>
      <c r="P393" s="186">
        <f>IF(D393&gt;0,(VLOOKUP(D393,Families!$A$5:$I$205,7,0)),0)</f>
        <v>0</v>
      </c>
      <c r="Q393" s="200">
        <f>IF(D393&gt;0,(VLOOKUP(D393,Families!$A$5:$I$205,8,0)),0)</f>
        <v>0</v>
      </c>
      <c r="R393" s="201">
        <f>IF(D393&gt;0,(VLOOKUP(D393,Families!$A$5:$I$205,9,0)),0)</f>
        <v>0</v>
      </c>
    </row>
    <row r="394" spans="1:18" s="202" customFormat="1" ht="15" customHeight="1" x14ac:dyDescent="0.35">
      <c r="A394" s="189"/>
      <c r="B394" s="264"/>
      <c r="C394" s="264"/>
      <c r="D394" s="190"/>
      <c r="E394" s="179">
        <f>IF(D394&gt;0,(VLOOKUP(D394,Families!$A$5:$I$205,2,0)),0)</f>
        <v>0</v>
      </c>
      <c r="F394" s="192"/>
      <c r="G394" s="191"/>
      <c r="H394" s="192"/>
      <c r="I394" s="182">
        <f>IF(G394=0,0,(H394*(VLOOKUP(G394,'Fee Schedule'!$C$2:$D$35,2,FALSE))))</f>
        <v>0</v>
      </c>
      <c r="J394" s="183" t="b">
        <f>IF(D394&gt;0,(IF(G394='Fee Schedule'!$C$2,'Fee Schedule'!$G$2,(IF(G394='Fee Schedule'!$C$3,'Fee Schedule'!$G$2,(IF(G394='Fee Schedule'!$C$4,'Fee Schedule'!$G$2,(IF(G394='Fee Schedule'!$C$5,'Fee Schedule'!$G$2,(IF(G394='Fee Schedule'!$C$6,'Fee Schedule'!$G$2,(IF(G394='Fee Schedule'!$C$10,'Fee Schedule'!$G$2,(IF(G394='Fee Schedule'!$C$22,'Fee Schedule'!$G$2,(VLOOKUP(D394,Families!$A$5:$I$205,4,0)))))))))))))))))</f>
        <v>0</v>
      </c>
      <c r="K394" s="210" t="b">
        <f>IF(D394&gt;0,(VLOOKUP(D394,Families!$A$5:$I$205,5,0)))</f>
        <v>0</v>
      </c>
      <c r="L394" s="260"/>
      <c r="M394" s="241"/>
      <c r="N394" s="241"/>
      <c r="O394" s="185">
        <f>IF(D394&gt;0,(VLOOKUP(D394,Families!$A$5:$I$205,3,0)),0)</f>
        <v>0</v>
      </c>
      <c r="P394" s="186">
        <f>IF(D394&gt;0,(VLOOKUP(D394,Families!$A$5:$I$205,7,0)),0)</f>
        <v>0</v>
      </c>
      <c r="Q394" s="200">
        <f>IF(D394&gt;0,(VLOOKUP(D394,Families!$A$5:$I$205,8,0)),0)</f>
        <v>0</v>
      </c>
      <c r="R394" s="201">
        <f>IF(D394&gt;0,(VLOOKUP(D394,Families!$A$5:$I$205,9,0)),0)</f>
        <v>0</v>
      </c>
    </row>
    <row r="395" spans="1:18" s="202" customFormat="1" ht="15" customHeight="1" x14ac:dyDescent="0.35">
      <c r="A395" s="189"/>
      <c r="B395" s="264"/>
      <c r="C395" s="264"/>
      <c r="D395" s="190"/>
      <c r="E395" s="179">
        <f>IF(D395&gt;0,(VLOOKUP(D395,Families!$A$5:$I$205,2,0)),0)</f>
        <v>0</v>
      </c>
      <c r="F395" s="192"/>
      <c r="G395" s="191"/>
      <c r="H395" s="192"/>
      <c r="I395" s="182">
        <f>IF(G395=0,0,(H395*(VLOOKUP(G395,'Fee Schedule'!$C$2:$D$35,2,FALSE))))</f>
        <v>0</v>
      </c>
      <c r="J395" s="183" t="b">
        <f>IF(D395&gt;0,(IF(G395='Fee Schedule'!$C$2,'Fee Schedule'!$G$2,(IF(G395='Fee Schedule'!$C$3,'Fee Schedule'!$G$2,(IF(G395='Fee Schedule'!$C$4,'Fee Schedule'!$G$2,(IF(G395='Fee Schedule'!$C$5,'Fee Schedule'!$G$2,(IF(G395='Fee Schedule'!$C$6,'Fee Schedule'!$G$2,(IF(G395='Fee Schedule'!$C$10,'Fee Schedule'!$G$2,(IF(G395='Fee Schedule'!$C$22,'Fee Schedule'!$G$2,(VLOOKUP(D395,Families!$A$5:$I$205,4,0)))))))))))))))))</f>
        <v>0</v>
      </c>
      <c r="K395" s="210" t="b">
        <f>IF(D395&gt;0,(VLOOKUP(D395,Families!$A$5:$I$205,5,0)))</f>
        <v>0</v>
      </c>
      <c r="L395" s="260"/>
      <c r="M395" s="241"/>
      <c r="N395" s="241"/>
      <c r="O395" s="185">
        <f>IF(D395&gt;0,(VLOOKUP(D395,Families!$A$5:$I$205,3,0)),0)</f>
        <v>0</v>
      </c>
      <c r="P395" s="186">
        <f>IF(D395&gt;0,(VLOOKUP(D395,Families!$A$5:$I$205,7,0)),0)</f>
        <v>0</v>
      </c>
      <c r="Q395" s="200">
        <f>IF(D395&gt;0,(VLOOKUP(D395,Families!$A$5:$I$205,8,0)),0)</f>
        <v>0</v>
      </c>
      <c r="R395" s="201">
        <f>IF(D395&gt;0,(VLOOKUP(D395,Families!$A$5:$I$205,9,0)),0)</f>
        <v>0</v>
      </c>
    </row>
    <row r="396" spans="1:18" s="202" customFormat="1" ht="15" customHeight="1" x14ac:dyDescent="0.35">
      <c r="A396" s="189"/>
      <c r="B396" s="264"/>
      <c r="C396" s="264"/>
      <c r="D396" s="190"/>
      <c r="E396" s="179">
        <f>IF(D396&gt;0,(VLOOKUP(D396,Families!$A$5:$I$205,2,0)),0)</f>
        <v>0</v>
      </c>
      <c r="F396" s="192"/>
      <c r="G396" s="191"/>
      <c r="H396" s="192"/>
      <c r="I396" s="182">
        <f>IF(G396=0,0,(H396*(VLOOKUP(G396,'Fee Schedule'!$C$2:$D$35,2,FALSE))))</f>
        <v>0</v>
      </c>
      <c r="J396" s="183" t="b">
        <f>IF(D396&gt;0,(IF(G396='Fee Schedule'!$C$2,'Fee Schedule'!$G$2,(IF(G396='Fee Schedule'!$C$3,'Fee Schedule'!$G$2,(IF(G396='Fee Schedule'!$C$4,'Fee Schedule'!$G$2,(IF(G396='Fee Schedule'!$C$5,'Fee Schedule'!$G$2,(IF(G396='Fee Schedule'!$C$6,'Fee Schedule'!$G$2,(IF(G396='Fee Schedule'!$C$10,'Fee Schedule'!$G$2,(IF(G396='Fee Schedule'!$C$22,'Fee Schedule'!$G$2,(VLOOKUP(D396,Families!$A$5:$I$205,4,0)))))))))))))))))</f>
        <v>0</v>
      </c>
      <c r="K396" s="210" t="b">
        <f>IF(D396&gt;0,(VLOOKUP(D396,Families!$A$5:$I$205,5,0)))</f>
        <v>0</v>
      </c>
      <c r="L396" s="260"/>
      <c r="M396" s="241"/>
      <c r="N396" s="241"/>
      <c r="O396" s="185">
        <f>IF(D396&gt;0,(VLOOKUP(D396,Families!$A$5:$I$205,3,0)),0)</f>
        <v>0</v>
      </c>
      <c r="P396" s="186">
        <f>IF(D396&gt;0,(VLOOKUP(D396,Families!$A$5:$I$205,7,0)),0)</f>
        <v>0</v>
      </c>
      <c r="Q396" s="200">
        <f>IF(D396&gt;0,(VLOOKUP(D396,Families!$A$5:$I$205,8,0)),0)</f>
        <v>0</v>
      </c>
      <c r="R396" s="201">
        <f>IF(D396&gt;0,(VLOOKUP(D396,Families!$A$5:$I$205,9,0)),0)</f>
        <v>0</v>
      </c>
    </row>
    <row r="397" spans="1:18" s="202" customFormat="1" ht="15" customHeight="1" x14ac:dyDescent="0.35">
      <c r="A397" s="189"/>
      <c r="B397" s="264"/>
      <c r="C397" s="264"/>
      <c r="D397" s="190"/>
      <c r="E397" s="179">
        <f>IF(D397&gt;0,(VLOOKUP(D397,Families!$A$5:$I$205,2,0)),0)</f>
        <v>0</v>
      </c>
      <c r="F397" s="192"/>
      <c r="G397" s="191"/>
      <c r="H397" s="192"/>
      <c r="I397" s="182">
        <f>IF(G397=0,0,(H397*(VLOOKUP(G397,'Fee Schedule'!$C$2:$D$35,2,FALSE))))</f>
        <v>0</v>
      </c>
      <c r="J397" s="183" t="b">
        <f>IF(D397&gt;0,(IF(G397='Fee Schedule'!$C$2,'Fee Schedule'!$G$2,(IF(G397='Fee Schedule'!$C$3,'Fee Schedule'!$G$2,(IF(G397='Fee Schedule'!$C$4,'Fee Schedule'!$G$2,(IF(G397='Fee Schedule'!$C$5,'Fee Schedule'!$G$2,(IF(G397='Fee Schedule'!$C$6,'Fee Schedule'!$G$2,(IF(G397='Fee Schedule'!$C$10,'Fee Schedule'!$G$2,(IF(G397='Fee Schedule'!$C$22,'Fee Schedule'!$G$2,(VLOOKUP(D397,Families!$A$5:$I$205,4,0)))))))))))))))))</f>
        <v>0</v>
      </c>
      <c r="K397" s="210" t="b">
        <f>IF(D397&gt;0,(VLOOKUP(D397,Families!$A$5:$I$205,5,0)))</f>
        <v>0</v>
      </c>
      <c r="L397" s="260"/>
      <c r="M397" s="241"/>
      <c r="N397" s="241"/>
      <c r="O397" s="185">
        <f>IF(D397&gt;0,(VLOOKUP(D397,Families!$A$5:$I$205,3,0)),0)</f>
        <v>0</v>
      </c>
      <c r="P397" s="186">
        <f>IF(D397&gt;0,(VLOOKUP(D397,Families!$A$5:$I$205,7,0)),0)</f>
        <v>0</v>
      </c>
      <c r="Q397" s="200">
        <f>IF(D397&gt;0,(VLOOKUP(D397,Families!$A$5:$I$205,8,0)),0)</f>
        <v>0</v>
      </c>
      <c r="R397" s="201">
        <f>IF(D397&gt;0,(VLOOKUP(D397,Families!$A$5:$I$205,9,0)),0)</f>
        <v>0</v>
      </c>
    </row>
    <row r="398" spans="1:18" s="202" customFormat="1" ht="15" customHeight="1" x14ac:dyDescent="0.35">
      <c r="A398" s="189"/>
      <c r="B398" s="264"/>
      <c r="C398" s="264"/>
      <c r="D398" s="190"/>
      <c r="E398" s="179">
        <f>IF(D398&gt;0,(VLOOKUP(D398,Families!$A$5:$I$205,2,0)),0)</f>
        <v>0</v>
      </c>
      <c r="F398" s="192"/>
      <c r="G398" s="191"/>
      <c r="H398" s="192"/>
      <c r="I398" s="182">
        <f>IF(G398=0,0,(H398*(VLOOKUP(G398,'Fee Schedule'!$C$2:$D$35,2,FALSE))))</f>
        <v>0</v>
      </c>
      <c r="J398" s="183" t="b">
        <f>IF(D398&gt;0,(IF(G398='Fee Schedule'!$C$2,'Fee Schedule'!$G$2,(IF(G398='Fee Schedule'!$C$3,'Fee Schedule'!$G$2,(IF(G398='Fee Schedule'!$C$4,'Fee Schedule'!$G$2,(IF(G398='Fee Schedule'!$C$5,'Fee Schedule'!$G$2,(IF(G398='Fee Schedule'!$C$6,'Fee Schedule'!$G$2,(IF(G398='Fee Schedule'!$C$10,'Fee Schedule'!$G$2,(IF(G398='Fee Schedule'!$C$22,'Fee Schedule'!$G$2,(VLOOKUP(D398,Families!$A$5:$I$205,4,0)))))))))))))))))</f>
        <v>0</v>
      </c>
      <c r="K398" s="210" t="b">
        <f>IF(D398&gt;0,(VLOOKUP(D398,Families!$A$5:$I$205,5,0)))</f>
        <v>0</v>
      </c>
      <c r="L398" s="260"/>
      <c r="M398" s="241"/>
      <c r="N398" s="241"/>
      <c r="O398" s="185">
        <f>IF(D398&gt;0,(VLOOKUP(D398,Families!$A$5:$I$205,3,0)),0)</f>
        <v>0</v>
      </c>
      <c r="P398" s="186">
        <f>IF(D398&gt;0,(VLOOKUP(D398,Families!$A$5:$I$205,7,0)),0)</f>
        <v>0</v>
      </c>
      <c r="Q398" s="200">
        <f>IF(D398&gt;0,(VLOOKUP(D398,Families!$A$5:$I$205,8,0)),0)</f>
        <v>0</v>
      </c>
      <c r="R398" s="201">
        <f>IF(D398&gt;0,(VLOOKUP(D398,Families!$A$5:$I$205,9,0)),0)</f>
        <v>0</v>
      </c>
    </row>
    <row r="399" spans="1:18" s="202" customFormat="1" ht="15" customHeight="1" x14ac:dyDescent="0.35">
      <c r="A399" s="189"/>
      <c r="B399" s="264"/>
      <c r="C399" s="264"/>
      <c r="D399" s="190"/>
      <c r="E399" s="179">
        <f>IF(D399&gt;0,(VLOOKUP(D399,Families!$A$5:$I$205,2,0)),0)</f>
        <v>0</v>
      </c>
      <c r="F399" s="192"/>
      <c r="G399" s="191"/>
      <c r="H399" s="192"/>
      <c r="I399" s="182">
        <f>IF(G399=0,0,(H399*(VLOOKUP(G399,'Fee Schedule'!$C$2:$D$35,2,FALSE))))</f>
        <v>0</v>
      </c>
      <c r="J399" s="183" t="b">
        <f>IF(D399&gt;0,(IF(G399='Fee Schedule'!$C$2,'Fee Schedule'!$G$2,(IF(G399='Fee Schedule'!$C$3,'Fee Schedule'!$G$2,(IF(G399='Fee Schedule'!$C$4,'Fee Schedule'!$G$2,(IF(G399='Fee Schedule'!$C$5,'Fee Schedule'!$G$2,(IF(G399='Fee Schedule'!$C$6,'Fee Schedule'!$G$2,(IF(G399='Fee Schedule'!$C$10,'Fee Schedule'!$G$2,(IF(G399='Fee Schedule'!$C$22,'Fee Schedule'!$G$2,(VLOOKUP(D399,Families!$A$5:$I$205,4,0)))))))))))))))))</f>
        <v>0</v>
      </c>
      <c r="K399" s="210" t="b">
        <f>IF(D399&gt;0,(VLOOKUP(D399,Families!$A$5:$I$205,5,0)))</f>
        <v>0</v>
      </c>
      <c r="L399" s="260"/>
      <c r="M399" s="241"/>
      <c r="N399" s="241"/>
      <c r="O399" s="185">
        <f>IF(D399&gt;0,(VLOOKUP(D399,Families!$A$5:$I$205,3,0)),0)</f>
        <v>0</v>
      </c>
      <c r="P399" s="186">
        <f>IF(D399&gt;0,(VLOOKUP(D399,Families!$A$5:$I$205,7,0)),0)</f>
        <v>0</v>
      </c>
      <c r="Q399" s="200">
        <f>IF(D399&gt;0,(VLOOKUP(D399,Families!$A$5:$I$205,8,0)),0)</f>
        <v>0</v>
      </c>
      <c r="R399" s="201">
        <f>IF(D399&gt;0,(VLOOKUP(D399,Families!$A$5:$I$205,9,0)),0)</f>
        <v>0</v>
      </c>
    </row>
    <row r="400" spans="1:18" s="202" customFormat="1" ht="15" customHeight="1" x14ac:dyDescent="0.35">
      <c r="A400" s="189"/>
      <c r="B400" s="264"/>
      <c r="C400" s="264"/>
      <c r="D400" s="190"/>
      <c r="E400" s="179">
        <f>IF(D400&gt;0,(VLOOKUP(D400,Families!$A$5:$I$205,2,0)),0)</f>
        <v>0</v>
      </c>
      <c r="F400" s="192"/>
      <c r="G400" s="191"/>
      <c r="H400" s="192"/>
      <c r="I400" s="182">
        <f>IF(G400=0,0,(H400*(VLOOKUP(G400,'Fee Schedule'!$C$2:$D$35,2,FALSE))))</f>
        <v>0</v>
      </c>
      <c r="J400" s="183" t="b">
        <f>IF(D400&gt;0,(IF(G400='Fee Schedule'!$C$2,'Fee Schedule'!$G$2,(IF(G400='Fee Schedule'!$C$3,'Fee Schedule'!$G$2,(IF(G400='Fee Schedule'!$C$4,'Fee Schedule'!$G$2,(IF(G400='Fee Schedule'!$C$5,'Fee Schedule'!$G$2,(IF(G400='Fee Schedule'!$C$6,'Fee Schedule'!$G$2,(IF(G400='Fee Schedule'!$C$10,'Fee Schedule'!$G$2,(IF(G400='Fee Schedule'!$C$22,'Fee Schedule'!$G$2,(VLOOKUP(D400,Families!$A$5:$I$205,4,0)))))))))))))))))</f>
        <v>0</v>
      </c>
      <c r="K400" s="210" t="b">
        <f>IF(D400&gt;0,(VLOOKUP(D400,Families!$A$5:$I$205,5,0)))</f>
        <v>0</v>
      </c>
      <c r="L400" s="260"/>
      <c r="M400" s="241"/>
      <c r="N400" s="241"/>
      <c r="O400" s="185">
        <f>IF(D400&gt;0,(VLOOKUP(D400,Families!$A$5:$I$205,3,0)),0)</f>
        <v>0</v>
      </c>
      <c r="P400" s="186">
        <f>IF(D400&gt;0,(VLOOKUP(D400,Families!$A$5:$I$205,7,0)),0)</f>
        <v>0</v>
      </c>
      <c r="Q400" s="200">
        <f>IF(D400&gt;0,(VLOOKUP(D400,Families!$A$5:$I$205,8,0)),0)</f>
        <v>0</v>
      </c>
      <c r="R400" s="201">
        <f>IF(D400&gt;0,(VLOOKUP(D400,Families!$A$5:$I$205,9,0)),0)</f>
        <v>0</v>
      </c>
    </row>
    <row r="401" spans="1:18" s="202" customFormat="1" ht="15" customHeight="1" x14ac:dyDescent="0.35">
      <c r="A401" s="189"/>
      <c r="B401" s="264"/>
      <c r="C401" s="264"/>
      <c r="D401" s="190"/>
      <c r="E401" s="179">
        <f>IF(D401&gt;0,(VLOOKUP(D401,Families!$A$5:$I$205,2,0)),0)</f>
        <v>0</v>
      </c>
      <c r="F401" s="192"/>
      <c r="G401" s="191"/>
      <c r="H401" s="192"/>
      <c r="I401" s="182">
        <f>IF(G401=0,0,(H401*(VLOOKUP(G401,'Fee Schedule'!$C$2:$D$35,2,FALSE))))</f>
        <v>0</v>
      </c>
      <c r="J401" s="183" t="b">
        <f>IF(D401&gt;0,(IF(G401='Fee Schedule'!$C$2,'Fee Schedule'!$G$2,(IF(G401='Fee Schedule'!$C$3,'Fee Schedule'!$G$2,(IF(G401='Fee Schedule'!$C$4,'Fee Schedule'!$G$2,(IF(G401='Fee Schedule'!$C$5,'Fee Schedule'!$G$2,(IF(G401='Fee Schedule'!$C$6,'Fee Schedule'!$G$2,(IF(G401='Fee Schedule'!$C$10,'Fee Schedule'!$G$2,(IF(G401='Fee Schedule'!$C$22,'Fee Schedule'!$G$2,(VLOOKUP(D401,Families!$A$5:$I$205,4,0)))))))))))))))))</f>
        <v>0</v>
      </c>
      <c r="K401" s="210" t="b">
        <f>IF(D401&gt;0,(VLOOKUP(D401,Families!$A$5:$I$205,5,0)))</f>
        <v>0</v>
      </c>
      <c r="L401" s="260"/>
      <c r="M401" s="241"/>
      <c r="N401" s="241"/>
      <c r="O401" s="185">
        <f>IF(D401&gt;0,(VLOOKUP(D401,Families!$A$5:$I$205,3,0)),0)</f>
        <v>0</v>
      </c>
      <c r="P401" s="186">
        <f>IF(D401&gt;0,(VLOOKUP(D401,Families!$A$5:$I$205,7,0)),0)</f>
        <v>0</v>
      </c>
      <c r="Q401" s="200">
        <f>IF(D401&gt;0,(VLOOKUP(D401,Families!$A$5:$I$205,8,0)),0)</f>
        <v>0</v>
      </c>
      <c r="R401" s="201">
        <f>IF(D401&gt;0,(VLOOKUP(D401,Families!$A$5:$I$205,9,0)),0)</f>
        <v>0</v>
      </c>
    </row>
    <row r="402" spans="1:18" s="202" customFormat="1" ht="15" customHeight="1" x14ac:dyDescent="0.35">
      <c r="A402" s="189"/>
      <c r="B402" s="264"/>
      <c r="C402" s="264"/>
      <c r="D402" s="190"/>
      <c r="E402" s="179">
        <f>IF(D402&gt;0,(VLOOKUP(D402,Families!$A$5:$I$205,2,0)),0)</f>
        <v>0</v>
      </c>
      <c r="F402" s="192"/>
      <c r="G402" s="191"/>
      <c r="H402" s="192"/>
      <c r="I402" s="182">
        <f>IF(G402=0,0,(H402*(VLOOKUP(G402,'Fee Schedule'!$C$2:$D$35,2,FALSE))))</f>
        <v>0</v>
      </c>
      <c r="J402" s="183" t="b">
        <f>IF(D402&gt;0,(IF(G402='Fee Schedule'!$C$2,'Fee Schedule'!$G$2,(IF(G402='Fee Schedule'!$C$3,'Fee Schedule'!$G$2,(IF(G402='Fee Schedule'!$C$4,'Fee Schedule'!$G$2,(IF(G402='Fee Schedule'!$C$5,'Fee Schedule'!$G$2,(IF(G402='Fee Schedule'!$C$6,'Fee Schedule'!$G$2,(IF(G402='Fee Schedule'!$C$10,'Fee Schedule'!$G$2,(IF(G402='Fee Schedule'!$C$22,'Fee Schedule'!$G$2,(VLOOKUP(D402,Families!$A$5:$I$205,4,0)))))))))))))))))</f>
        <v>0</v>
      </c>
      <c r="K402" s="210" t="b">
        <f>IF(D402&gt;0,(VLOOKUP(D402,Families!$A$5:$I$205,5,0)))</f>
        <v>0</v>
      </c>
      <c r="L402" s="260"/>
      <c r="M402" s="241"/>
      <c r="N402" s="241"/>
      <c r="O402" s="185">
        <f>IF(D402&gt;0,(VLOOKUP(D402,Families!$A$5:$I$205,3,0)),0)</f>
        <v>0</v>
      </c>
      <c r="P402" s="186">
        <f>IF(D402&gt;0,(VLOOKUP(D402,Families!$A$5:$I$205,7,0)),0)</f>
        <v>0</v>
      </c>
      <c r="Q402" s="200">
        <f>IF(D402&gt;0,(VLOOKUP(D402,Families!$A$5:$I$205,8,0)),0)</f>
        <v>0</v>
      </c>
      <c r="R402" s="201">
        <f>IF(D402&gt;0,(VLOOKUP(D402,Families!$A$5:$I$205,9,0)),0)</f>
        <v>0</v>
      </c>
    </row>
    <row r="403" spans="1:18" s="202" customFormat="1" ht="15" customHeight="1" x14ac:dyDescent="0.35">
      <c r="A403" s="189"/>
      <c r="B403" s="264"/>
      <c r="C403" s="264"/>
      <c r="D403" s="190"/>
      <c r="E403" s="179">
        <f>IF(D403&gt;0,(VLOOKUP(D403,Families!$A$5:$I$205,2,0)),0)</f>
        <v>0</v>
      </c>
      <c r="F403" s="192"/>
      <c r="G403" s="191"/>
      <c r="H403" s="192"/>
      <c r="I403" s="182">
        <f>IF(G403=0,0,(H403*(VLOOKUP(G403,'Fee Schedule'!$C$2:$D$35,2,FALSE))))</f>
        <v>0</v>
      </c>
      <c r="J403" s="183" t="b">
        <f>IF(D403&gt;0,(IF(G403='Fee Schedule'!$C$2,'Fee Schedule'!$G$2,(IF(G403='Fee Schedule'!$C$3,'Fee Schedule'!$G$2,(IF(G403='Fee Schedule'!$C$4,'Fee Schedule'!$G$2,(IF(G403='Fee Schedule'!$C$5,'Fee Schedule'!$G$2,(IF(G403='Fee Schedule'!$C$6,'Fee Schedule'!$G$2,(IF(G403='Fee Schedule'!$C$10,'Fee Schedule'!$G$2,(IF(G403='Fee Schedule'!$C$22,'Fee Schedule'!$G$2,(VLOOKUP(D403,Families!$A$5:$I$205,4,0)))))))))))))))))</f>
        <v>0</v>
      </c>
      <c r="K403" s="210" t="b">
        <f>IF(D403&gt;0,(VLOOKUP(D403,Families!$A$5:$I$205,5,0)))</f>
        <v>0</v>
      </c>
      <c r="L403" s="260"/>
      <c r="M403" s="241"/>
      <c r="N403" s="241"/>
      <c r="O403" s="185">
        <f>IF(D403&gt;0,(VLOOKUP(D403,Families!$A$5:$I$205,3,0)),0)</f>
        <v>0</v>
      </c>
      <c r="P403" s="186">
        <f>IF(D403&gt;0,(VLOOKUP(D403,Families!$A$5:$I$205,7,0)),0)</f>
        <v>0</v>
      </c>
      <c r="Q403" s="200">
        <f>IF(D403&gt;0,(VLOOKUP(D403,Families!$A$5:$I$205,8,0)),0)</f>
        <v>0</v>
      </c>
      <c r="R403" s="201">
        <f>IF(D403&gt;0,(VLOOKUP(D403,Families!$A$5:$I$205,9,0)),0)</f>
        <v>0</v>
      </c>
    </row>
    <row r="404" spans="1:18" s="202" customFormat="1" ht="15" customHeight="1" x14ac:dyDescent="0.35">
      <c r="A404" s="189"/>
      <c r="B404" s="264"/>
      <c r="C404" s="264"/>
      <c r="D404" s="190"/>
      <c r="E404" s="179">
        <f>IF(D404&gt;0,(VLOOKUP(D404,Families!$A$5:$I$205,2,0)),0)</f>
        <v>0</v>
      </c>
      <c r="F404" s="192"/>
      <c r="G404" s="191"/>
      <c r="H404" s="192"/>
      <c r="I404" s="182">
        <f>IF(G404=0,0,(H404*(VLOOKUP(G404,'Fee Schedule'!$C$2:$D$35,2,FALSE))))</f>
        <v>0</v>
      </c>
      <c r="J404" s="183" t="b">
        <f>IF(D404&gt;0,(IF(G404='Fee Schedule'!$C$2,'Fee Schedule'!$G$2,(IF(G404='Fee Schedule'!$C$3,'Fee Schedule'!$G$2,(IF(G404='Fee Schedule'!$C$4,'Fee Schedule'!$G$2,(IF(G404='Fee Schedule'!$C$5,'Fee Schedule'!$G$2,(IF(G404='Fee Schedule'!$C$6,'Fee Schedule'!$G$2,(IF(G404='Fee Schedule'!$C$10,'Fee Schedule'!$G$2,(IF(G404='Fee Schedule'!$C$22,'Fee Schedule'!$G$2,(VLOOKUP(D404,Families!$A$5:$I$205,4,0)))))))))))))))))</f>
        <v>0</v>
      </c>
      <c r="K404" s="210" t="b">
        <f>IF(D404&gt;0,(VLOOKUP(D404,Families!$A$5:$I$205,5,0)))</f>
        <v>0</v>
      </c>
      <c r="L404" s="260"/>
      <c r="M404" s="241"/>
      <c r="N404" s="241"/>
      <c r="O404" s="185">
        <f>IF(D404&gt;0,(VLOOKUP(D404,Families!$A$5:$I$205,3,0)),0)</f>
        <v>0</v>
      </c>
      <c r="P404" s="186">
        <f>IF(D404&gt;0,(VLOOKUP(D404,Families!$A$5:$I$205,7,0)),0)</f>
        <v>0</v>
      </c>
      <c r="Q404" s="200">
        <f>IF(D404&gt;0,(VLOOKUP(D404,Families!$A$5:$I$205,8,0)),0)</f>
        <v>0</v>
      </c>
      <c r="R404" s="201">
        <f>IF(D404&gt;0,(VLOOKUP(D404,Families!$A$5:$I$205,9,0)),0)</f>
        <v>0</v>
      </c>
    </row>
    <row r="405" spans="1:18" s="202" customFormat="1" ht="15" customHeight="1" x14ac:dyDescent="0.35">
      <c r="A405" s="189"/>
      <c r="B405" s="264"/>
      <c r="C405" s="264"/>
      <c r="D405" s="190"/>
      <c r="E405" s="179">
        <f>IF(D405&gt;0,(VLOOKUP(D405,Families!$A$5:$I$205,2,0)),0)</f>
        <v>0</v>
      </c>
      <c r="F405" s="192"/>
      <c r="G405" s="191"/>
      <c r="H405" s="192"/>
      <c r="I405" s="182">
        <f>IF(G405=0,0,(H405*(VLOOKUP(G405,'Fee Schedule'!$C$2:$D$35,2,FALSE))))</f>
        <v>0</v>
      </c>
      <c r="J405" s="183" t="b">
        <f>IF(D405&gt;0,(IF(G405='Fee Schedule'!$C$2,'Fee Schedule'!$G$2,(IF(G405='Fee Schedule'!$C$3,'Fee Schedule'!$G$2,(IF(G405='Fee Schedule'!$C$4,'Fee Schedule'!$G$2,(IF(G405='Fee Schedule'!$C$5,'Fee Schedule'!$G$2,(IF(G405='Fee Schedule'!$C$6,'Fee Schedule'!$G$2,(IF(G405='Fee Schedule'!$C$10,'Fee Schedule'!$G$2,(IF(G405='Fee Schedule'!$C$22,'Fee Schedule'!$G$2,(VLOOKUP(D405,Families!$A$5:$I$205,4,0)))))))))))))))))</f>
        <v>0</v>
      </c>
      <c r="K405" s="210" t="b">
        <f>IF(D405&gt;0,(VLOOKUP(D405,Families!$A$5:$I$205,5,0)))</f>
        <v>0</v>
      </c>
      <c r="L405" s="260"/>
      <c r="M405" s="241"/>
      <c r="N405" s="241"/>
      <c r="O405" s="185">
        <f>IF(D405&gt;0,(VLOOKUP(D405,Families!$A$5:$I$205,3,0)),0)</f>
        <v>0</v>
      </c>
      <c r="P405" s="186">
        <f>IF(D405&gt;0,(VLOOKUP(D405,Families!$A$5:$I$205,7,0)),0)</f>
        <v>0</v>
      </c>
      <c r="Q405" s="200">
        <f>IF(D405&gt;0,(VLOOKUP(D405,Families!$A$5:$I$205,8,0)),0)</f>
        <v>0</v>
      </c>
      <c r="R405" s="201">
        <f>IF(D405&gt;0,(VLOOKUP(D405,Families!$A$5:$I$205,9,0)),0)</f>
        <v>0</v>
      </c>
    </row>
    <row r="406" spans="1:18" s="202" customFormat="1" ht="15" customHeight="1" x14ac:dyDescent="0.35">
      <c r="A406" s="189"/>
      <c r="B406" s="264"/>
      <c r="C406" s="264"/>
      <c r="D406" s="190"/>
      <c r="E406" s="179">
        <f>IF(D406&gt;0,(VLOOKUP(D406,Families!$A$5:$I$205,2,0)),0)</f>
        <v>0</v>
      </c>
      <c r="F406" s="192"/>
      <c r="G406" s="191"/>
      <c r="H406" s="192"/>
      <c r="I406" s="182">
        <f>IF(G406=0,0,(H406*(VLOOKUP(G406,'Fee Schedule'!$C$2:$D$35,2,FALSE))))</f>
        <v>0</v>
      </c>
      <c r="J406" s="183" t="b">
        <f>IF(D406&gt;0,(IF(G406='Fee Schedule'!$C$2,'Fee Schedule'!$G$2,(IF(G406='Fee Schedule'!$C$3,'Fee Schedule'!$G$2,(IF(G406='Fee Schedule'!$C$4,'Fee Schedule'!$G$2,(IF(G406='Fee Schedule'!$C$5,'Fee Schedule'!$G$2,(IF(G406='Fee Schedule'!$C$6,'Fee Schedule'!$G$2,(IF(G406='Fee Schedule'!$C$10,'Fee Schedule'!$G$2,(IF(G406='Fee Schedule'!$C$22,'Fee Schedule'!$G$2,(VLOOKUP(D406,Families!$A$5:$I$205,4,0)))))))))))))))))</f>
        <v>0</v>
      </c>
      <c r="K406" s="210" t="b">
        <f>IF(D406&gt;0,(VLOOKUP(D406,Families!$A$5:$I$205,5,0)))</f>
        <v>0</v>
      </c>
      <c r="L406" s="260"/>
      <c r="M406" s="241"/>
      <c r="N406" s="241"/>
      <c r="O406" s="185">
        <f>IF(D406&gt;0,(VLOOKUP(D406,Families!$A$5:$I$205,3,0)),0)</f>
        <v>0</v>
      </c>
      <c r="P406" s="186">
        <f>IF(D406&gt;0,(VLOOKUP(D406,Families!$A$5:$I$205,7,0)),0)</f>
        <v>0</v>
      </c>
      <c r="Q406" s="200">
        <f>IF(D406&gt;0,(VLOOKUP(D406,Families!$A$5:$I$205,8,0)),0)</f>
        <v>0</v>
      </c>
      <c r="R406" s="201">
        <f>IF(D406&gt;0,(VLOOKUP(D406,Families!$A$5:$I$205,9,0)),0)</f>
        <v>0</v>
      </c>
    </row>
    <row r="407" spans="1:18" s="202" customFormat="1" ht="15" customHeight="1" x14ac:dyDescent="0.35">
      <c r="A407" s="189"/>
      <c r="B407" s="264"/>
      <c r="C407" s="264"/>
      <c r="D407" s="190"/>
      <c r="E407" s="179">
        <f>IF(D407&gt;0,(VLOOKUP(D407,Families!$A$5:$I$205,2,0)),0)</f>
        <v>0</v>
      </c>
      <c r="F407" s="192"/>
      <c r="G407" s="191"/>
      <c r="H407" s="192"/>
      <c r="I407" s="182">
        <f>IF(G407=0,0,(H407*(VLOOKUP(G407,'Fee Schedule'!$C$2:$D$35,2,FALSE))))</f>
        <v>0</v>
      </c>
      <c r="J407" s="183" t="b">
        <f>IF(D407&gt;0,(IF(G407='Fee Schedule'!$C$2,'Fee Schedule'!$G$2,(IF(G407='Fee Schedule'!$C$3,'Fee Schedule'!$G$2,(IF(G407='Fee Schedule'!$C$4,'Fee Schedule'!$G$2,(IF(G407='Fee Schedule'!$C$5,'Fee Schedule'!$G$2,(IF(G407='Fee Schedule'!$C$6,'Fee Schedule'!$G$2,(IF(G407='Fee Schedule'!$C$10,'Fee Schedule'!$G$2,(IF(G407='Fee Schedule'!$C$22,'Fee Schedule'!$G$2,(VLOOKUP(D407,Families!$A$5:$I$205,4,0)))))))))))))))))</f>
        <v>0</v>
      </c>
      <c r="K407" s="210" t="b">
        <f>IF(D407&gt;0,(VLOOKUP(D407,Families!$A$5:$I$205,5,0)))</f>
        <v>0</v>
      </c>
      <c r="L407" s="260"/>
      <c r="M407" s="241"/>
      <c r="N407" s="241"/>
      <c r="O407" s="185">
        <f>IF(D407&gt;0,(VLOOKUP(D407,Families!$A$5:$I$205,3,0)),0)</f>
        <v>0</v>
      </c>
      <c r="P407" s="186">
        <f>IF(D407&gt;0,(VLOOKUP(D407,Families!$A$5:$I$205,7,0)),0)</f>
        <v>0</v>
      </c>
      <c r="Q407" s="200">
        <f>IF(D407&gt;0,(VLOOKUP(D407,Families!$A$5:$I$205,8,0)),0)</f>
        <v>0</v>
      </c>
      <c r="R407" s="201">
        <f>IF(D407&gt;0,(VLOOKUP(D407,Families!$A$5:$I$205,9,0)),0)</f>
        <v>0</v>
      </c>
    </row>
    <row r="408" spans="1:18" s="202" customFormat="1" ht="15" customHeight="1" x14ac:dyDescent="0.35">
      <c r="A408" s="189"/>
      <c r="B408" s="264"/>
      <c r="C408" s="264"/>
      <c r="D408" s="190"/>
      <c r="E408" s="179">
        <f>IF(D408&gt;0,(VLOOKUP(D408,Families!$A$5:$I$205,2,0)),0)</f>
        <v>0</v>
      </c>
      <c r="F408" s="192"/>
      <c r="G408" s="191"/>
      <c r="H408" s="192"/>
      <c r="I408" s="182">
        <f>IF(G408=0,0,(H408*(VLOOKUP(G408,'Fee Schedule'!$C$2:$D$35,2,FALSE))))</f>
        <v>0</v>
      </c>
      <c r="J408" s="183" t="b">
        <f>IF(D408&gt;0,(IF(G408='Fee Schedule'!$C$2,'Fee Schedule'!$G$2,(IF(G408='Fee Schedule'!$C$3,'Fee Schedule'!$G$2,(IF(G408='Fee Schedule'!$C$4,'Fee Schedule'!$G$2,(IF(G408='Fee Schedule'!$C$5,'Fee Schedule'!$G$2,(IF(G408='Fee Schedule'!$C$6,'Fee Schedule'!$G$2,(IF(G408='Fee Schedule'!$C$10,'Fee Schedule'!$G$2,(IF(G408='Fee Schedule'!$C$22,'Fee Schedule'!$G$2,(VLOOKUP(D408,Families!$A$5:$I$205,4,0)))))))))))))))))</f>
        <v>0</v>
      </c>
      <c r="K408" s="210" t="b">
        <f>IF(D408&gt;0,(VLOOKUP(D408,Families!$A$5:$I$205,5,0)))</f>
        <v>0</v>
      </c>
      <c r="L408" s="260"/>
      <c r="M408" s="241"/>
      <c r="N408" s="241"/>
      <c r="O408" s="185">
        <f>IF(D408&gt;0,(VLOOKUP(D408,Families!$A$5:$I$205,3,0)),0)</f>
        <v>0</v>
      </c>
      <c r="P408" s="186">
        <f>IF(D408&gt;0,(VLOOKUP(D408,Families!$A$5:$I$205,7,0)),0)</f>
        <v>0</v>
      </c>
      <c r="Q408" s="200">
        <f>IF(D408&gt;0,(VLOOKUP(D408,Families!$A$5:$I$205,8,0)),0)</f>
        <v>0</v>
      </c>
      <c r="R408" s="201">
        <f>IF(D408&gt;0,(VLOOKUP(D408,Families!$A$5:$I$205,9,0)),0)</f>
        <v>0</v>
      </c>
    </row>
    <row r="409" spans="1:18" s="202" customFormat="1" ht="15" customHeight="1" x14ac:dyDescent="0.35">
      <c r="A409" s="189"/>
      <c r="B409" s="264"/>
      <c r="C409" s="264"/>
      <c r="D409" s="190"/>
      <c r="E409" s="179">
        <f>IF(D409&gt;0,(VLOOKUP(D409,Families!$A$5:$I$205,2,0)),0)</f>
        <v>0</v>
      </c>
      <c r="F409" s="192"/>
      <c r="G409" s="191"/>
      <c r="H409" s="192"/>
      <c r="I409" s="182">
        <f>IF(G409=0,0,(H409*(VLOOKUP(G409,'Fee Schedule'!$C$2:$D$35,2,FALSE))))</f>
        <v>0</v>
      </c>
      <c r="J409" s="183" t="b">
        <f>IF(D409&gt;0,(IF(G409='Fee Schedule'!$C$2,'Fee Schedule'!$G$2,(IF(G409='Fee Schedule'!$C$3,'Fee Schedule'!$G$2,(IF(G409='Fee Schedule'!$C$4,'Fee Schedule'!$G$2,(IF(G409='Fee Schedule'!$C$5,'Fee Schedule'!$G$2,(IF(G409='Fee Schedule'!$C$6,'Fee Schedule'!$G$2,(IF(G409='Fee Schedule'!$C$10,'Fee Schedule'!$G$2,(IF(G409='Fee Schedule'!$C$22,'Fee Schedule'!$G$2,(VLOOKUP(D409,Families!$A$5:$I$205,4,0)))))))))))))))))</f>
        <v>0</v>
      </c>
      <c r="K409" s="210" t="b">
        <f>IF(D409&gt;0,(VLOOKUP(D409,Families!$A$5:$I$205,5,0)))</f>
        <v>0</v>
      </c>
      <c r="L409" s="260"/>
      <c r="M409" s="241"/>
      <c r="N409" s="241"/>
      <c r="O409" s="185">
        <f>IF(D409&gt;0,(VLOOKUP(D409,Families!$A$5:$I$205,3,0)),0)</f>
        <v>0</v>
      </c>
      <c r="P409" s="186">
        <f>IF(D409&gt;0,(VLOOKUP(D409,Families!$A$5:$I$205,7,0)),0)</f>
        <v>0</v>
      </c>
      <c r="Q409" s="200">
        <f>IF(D409&gt;0,(VLOOKUP(D409,Families!$A$5:$I$205,8,0)),0)</f>
        <v>0</v>
      </c>
      <c r="R409" s="201">
        <f>IF(D409&gt;0,(VLOOKUP(D409,Families!$A$5:$I$205,9,0)),0)</f>
        <v>0</v>
      </c>
    </row>
    <row r="410" spans="1:18" s="202" customFormat="1" ht="15" customHeight="1" x14ac:dyDescent="0.35">
      <c r="A410" s="189"/>
      <c r="B410" s="264"/>
      <c r="C410" s="264"/>
      <c r="D410" s="190"/>
      <c r="E410" s="179">
        <f>IF(D410&gt;0,(VLOOKUP(D410,Families!$A$5:$I$205,2,0)),0)</f>
        <v>0</v>
      </c>
      <c r="F410" s="192"/>
      <c r="G410" s="191"/>
      <c r="H410" s="192"/>
      <c r="I410" s="182">
        <f>IF(G410=0,0,(H410*(VLOOKUP(G410,'Fee Schedule'!$C$2:$D$35,2,FALSE))))</f>
        <v>0</v>
      </c>
      <c r="J410" s="183" t="b">
        <f>IF(D410&gt;0,(IF(G410='Fee Schedule'!$C$2,'Fee Schedule'!$G$2,(IF(G410='Fee Schedule'!$C$3,'Fee Schedule'!$G$2,(IF(G410='Fee Schedule'!$C$4,'Fee Schedule'!$G$2,(IF(G410='Fee Schedule'!$C$5,'Fee Schedule'!$G$2,(IF(G410='Fee Schedule'!$C$6,'Fee Schedule'!$G$2,(IF(G410='Fee Schedule'!$C$10,'Fee Schedule'!$G$2,(IF(G410='Fee Schedule'!$C$22,'Fee Schedule'!$G$2,(VLOOKUP(D410,Families!$A$5:$I$205,4,0)))))))))))))))))</f>
        <v>0</v>
      </c>
      <c r="K410" s="210" t="b">
        <f>IF(D410&gt;0,(VLOOKUP(D410,Families!$A$5:$I$205,5,0)))</f>
        <v>0</v>
      </c>
      <c r="L410" s="260"/>
      <c r="M410" s="241"/>
      <c r="N410" s="241"/>
      <c r="O410" s="185">
        <f>IF(D410&gt;0,(VLOOKUP(D410,Families!$A$5:$I$205,3,0)),0)</f>
        <v>0</v>
      </c>
      <c r="P410" s="186">
        <f>IF(D410&gt;0,(VLOOKUP(D410,Families!$A$5:$I$205,7,0)),0)</f>
        <v>0</v>
      </c>
      <c r="Q410" s="200">
        <f>IF(D410&gt;0,(VLOOKUP(D410,Families!$A$5:$I$205,8,0)),0)</f>
        <v>0</v>
      </c>
      <c r="R410" s="201">
        <f>IF(D410&gt;0,(VLOOKUP(D410,Families!$A$5:$I$205,9,0)),0)</f>
        <v>0</v>
      </c>
    </row>
    <row r="411" spans="1:18" s="202" customFormat="1" ht="15" customHeight="1" x14ac:dyDescent="0.35">
      <c r="A411" s="189"/>
      <c r="B411" s="264"/>
      <c r="C411" s="264"/>
      <c r="D411" s="190"/>
      <c r="E411" s="179">
        <f>IF(D411&gt;0,(VLOOKUP(D411,Families!$A$5:$I$205,2,0)),0)</f>
        <v>0</v>
      </c>
      <c r="F411" s="192"/>
      <c r="G411" s="191"/>
      <c r="H411" s="192"/>
      <c r="I411" s="182">
        <f>IF(G411=0,0,(H411*(VLOOKUP(G411,'Fee Schedule'!$C$2:$D$35,2,FALSE))))</f>
        <v>0</v>
      </c>
      <c r="J411" s="183" t="b">
        <f>IF(D411&gt;0,(IF(G411='Fee Schedule'!$C$2,'Fee Schedule'!$G$2,(IF(G411='Fee Schedule'!$C$3,'Fee Schedule'!$G$2,(IF(G411='Fee Schedule'!$C$4,'Fee Schedule'!$G$2,(IF(G411='Fee Schedule'!$C$5,'Fee Schedule'!$G$2,(IF(G411='Fee Schedule'!$C$6,'Fee Schedule'!$G$2,(IF(G411='Fee Schedule'!$C$10,'Fee Schedule'!$G$2,(IF(G411='Fee Schedule'!$C$22,'Fee Schedule'!$G$2,(VLOOKUP(D411,Families!$A$5:$I$205,4,0)))))))))))))))))</f>
        <v>0</v>
      </c>
      <c r="K411" s="210" t="b">
        <f>IF(D411&gt;0,(VLOOKUP(D411,Families!$A$5:$I$205,5,0)))</f>
        <v>0</v>
      </c>
      <c r="L411" s="260"/>
      <c r="M411" s="241"/>
      <c r="N411" s="241"/>
      <c r="O411" s="185">
        <f>IF(D411&gt;0,(VLOOKUP(D411,Families!$A$5:$I$205,3,0)),0)</f>
        <v>0</v>
      </c>
      <c r="P411" s="186">
        <f>IF(D411&gt;0,(VLOOKUP(D411,Families!$A$5:$I$205,7,0)),0)</f>
        <v>0</v>
      </c>
      <c r="Q411" s="200">
        <f>IF(D411&gt;0,(VLOOKUP(D411,Families!$A$5:$I$205,8,0)),0)</f>
        <v>0</v>
      </c>
      <c r="R411" s="201">
        <f>IF(D411&gt;0,(VLOOKUP(D411,Families!$A$5:$I$205,9,0)),0)</f>
        <v>0</v>
      </c>
    </row>
    <row r="412" spans="1:18" s="202" customFormat="1" ht="15" customHeight="1" x14ac:dyDescent="0.35">
      <c r="A412" s="189"/>
      <c r="B412" s="264"/>
      <c r="C412" s="264"/>
      <c r="D412" s="190"/>
      <c r="E412" s="179">
        <f>IF(D412&gt;0,(VLOOKUP(D412,Families!$A$5:$I$205,2,0)),0)</f>
        <v>0</v>
      </c>
      <c r="F412" s="192"/>
      <c r="G412" s="191"/>
      <c r="H412" s="192"/>
      <c r="I412" s="182">
        <f>IF(G412=0,0,(H412*(VLOOKUP(G412,'Fee Schedule'!$C$2:$D$35,2,FALSE))))</f>
        <v>0</v>
      </c>
      <c r="J412" s="183" t="b">
        <f>IF(D412&gt;0,(IF(G412='Fee Schedule'!$C$2,'Fee Schedule'!$G$2,(IF(G412='Fee Schedule'!$C$3,'Fee Schedule'!$G$2,(IF(G412='Fee Schedule'!$C$4,'Fee Schedule'!$G$2,(IF(G412='Fee Schedule'!$C$5,'Fee Schedule'!$G$2,(IF(G412='Fee Schedule'!$C$6,'Fee Schedule'!$G$2,(IF(G412='Fee Schedule'!$C$10,'Fee Schedule'!$G$2,(IF(G412='Fee Schedule'!$C$22,'Fee Schedule'!$G$2,(VLOOKUP(D412,Families!$A$5:$I$205,4,0)))))))))))))))))</f>
        <v>0</v>
      </c>
      <c r="K412" s="210" t="b">
        <f>IF(D412&gt;0,(VLOOKUP(D412,Families!$A$5:$I$205,5,0)))</f>
        <v>0</v>
      </c>
      <c r="L412" s="260"/>
      <c r="M412" s="241"/>
      <c r="N412" s="241"/>
      <c r="O412" s="185">
        <f>IF(D412&gt;0,(VLOOKUP(D412,Families!$A$5:$I$205,3,0)),0)</f>
        <v>0</v>
      </c>
      <c r="P412" s="186">
        <f>IF(D412&gt;0,(VLOOKUP(D412,Families!$A$5:$I$205,7,0)),0)</f>
        <v>0</v>
      </c>
      <c r="Q412" s="200">
        <f>IF(D412&gt;0,(VLOOKUP(D412,Families!$A$5:$I$205,8,0)),0)</f>
        <v>0</v>
      </c>
      <c r="R412" s="201">
        <f>IF(D412&gt;0,(VLOOKUP(D412,Families!$A$5:$I$205,9,0)),0)</f>
        <v>0</v>
      </c>
    </row>
    <row r="413" spans="1:18" s="202" customFormat="1" ht="15" customHeight="1" x14ac:dyDescent="0.35">
      <c r="A413" s="189"/>
      <c r="B413" s="264"/>
      <c r="C413" s="264"/>
      <c r="D413" s="190"/>
      <c r="E413" s="179">
        <f>IF(D413&gt;0,(VLOOKUP(D413,Families!$A$5:$I$205,2,0)),0)</f>
        <v>0</v>
      </c>
      <c r="F413" s="192"/>
      <c r="G413" s="191"/>
      <c r="H413" s="192"/>
      <c r="I413" s="182">
        <f>IF(G413=0,0,(H413*(VLOOKUP(G413,'Fee Schedule'!$C$2:$D$35,2,FALSE))))</f>
        <v>0</v>
      </c>
      <c r="J413" s="183" t="b">
        <f>IF(D413&gt;0,(IF(G413='Fee Schedule'!$C$2,'Fee Schedule'!$G$2,(IF(G413='Fee Schedule'!$C$3,'Fee Schedule'!$G$2,(IF(G413='Fee Schedule'!$C$4,'Fee Schedule'!$G$2,(IF(G413='Fee Schedule'!$C$5,'Fee Schedule'!$G$2,(IF(G413='Fee Schedule'!$C$6,'Fee Schedule'!$G$2,(IF(G413='Fee Schedule'!$C$10,'Fee Schedule'!$G$2,(IF(G413='Fee Schedule'!$C$22,'Fee Schedule'!$G$2,(VLOOKUP(D413,Families!$A$5:$I$205,4,0)))))))))))))))))</f>
        <v>0</v>
      </c>
      <c r="K413" s="210" t="b">
        <f>IF(D413&gt;0,(VLOOKUP(D413,Families!$A$5:$I$205,5,0)))</f>
        <v>0</v>
      </c>
      <c r="L413" s="260"/>
      <c r="M413" s="241"/>
      <c r="N413" s="241"/>
      <c r="O413" s="185">
        <f>IF(D413&gt;0,(VLOOKUP(D413,Families!$A$5:$I$205,3,0)),0)</f>
        <v>0</v>
      </c>
      <c r="P413" s="186">
        <f>IF(D413&gt;0,(VLOOKUP(D413,Families!$A$5:$I$205,7,0)),0)</f>
        <v>0</v>
      </c>
      <c r="Q413" s="200">
        <f>IF(D413&gt;0,(VLOOKUP(D413,Families!$A$5:$I$205,8,0)),0)</f>
        <v>0</v>
      </c>
      <c r="R413" s="201">
        <f>IF(D413&gt;0,(VLOOKUP(D413,Families!$A$5:$I$205,9,0)),0)</f>
        <v>0</v>
      </c>
    </row>
    <row r="414" spans="1:18" s="202" customFormat="1" ht="15" customHeight="1" x14ac:dyDescent="0.35">
      <c r="A414" s="189"/>
      <c r="B414" s="264"/>
      <c r="C414" s="264"/>
      <c r="D414" s="190"/>
      <c r="E414" s="179">
        <f>IF(D414&gt;0,(VLOOKUP(D414,Families!$A$5:$I$205,2,0)),0)</f>
        <v>0</v>
      </c>
      <c r="F414" s="192"/>
      <c r="G414" s="191"/>
      <c r="H414" s="192"/>
      <c r="I414" s="182">
        <f>IF(G414=0,0,(H414*(VLOOKUP(G414,'Fee Schedule'!$C$2:$D$35,2,FALSE))))</f>
        <v>0</v>
      </c>
      <c r="J414" s="183" t="b">
        <f>IF(D414&gt;0,(IF(G414='Fee Schedule'!$C$2,'Fee Schedule'!$G$2,(IF(G414='Fee Schedule'!$C$3,'Fee Schedule'!$G$2,(IF(G414='Fee Schedule'!$C$4,'Fee Schedule'!$G$2,(IF(G414='Fee Schedule'!$C$5,'Fee Schedule'!$G$2,(IF(G414='Fee Schedule'!$C$6,'Fee Schedule'!$G$2,(IF(G414='Fee Schedule'!$C$10,'Fee Schedule'!$G$2,(IF(G414='Fee Schedule'!$C$22,'Fee Schedule'!$G$2,(VLOOKUP(D414,Families!$A$5:$I$205,4,0)))))))))))))))))</f>
        <v>0</v>
      </c>
      <c r="K414" s="210" t="b">
        <f>IF(D414&gt;0,(VLOOKUP(D414,Families!$A$5:$I$205,5,0)))</f>
        <v>0</v>
      </c>
      <c r="L414" s="260"/>
      <c r="M414" s="241"/>
      <c r="N414" s="241"/>
      <c r="O414" s="185">
        <f>IF(D414&gt;0,(VLOOKUP(D414,Families!$A$5:$I$205,3,0)),0)</f>
        <v>0</v>
      </c>
      <c r="P414" s="186">
        <f>IF(D414&gt;0,(VLOOKUP(D414,Families!$A$5:$I$205,7,0)),0)</f>
        <v>0</v>
      </c>
      <c r="Q414" s="200">
        <f>IF(D414&gt;0,(VLOOKUP(D414,Families!$A$5:$I$205,8,0)),0)</f>
        <v>0</v>
      </c>
      <c r="R414" s="201">
        <f>IF(D414&gt;0,(VLOOKUP(D414,Families!$A$5:$I$205,9,0)),0)</f>
        <v>0</v>
      </c>
    </row>
    <row r="415" spans="1:18" s="202" customFormat="1" ht="15" customHeight="1" x14ac:dyDescent="0.35">
      <c r="A415" s="189"/>
      <c r="B415" s="264"/>
      <c r="C415" s="264"/>
      <c r="D415" s="190"/>
      <c r="E415" s="179">
        <f>IF(D415&gt;0,(VLOOKUP(D415,Families!$A$5:$I$205,2,0)),0)</f>
        <v>0</v>
      </c>
      <c r="F415" s="192"/>
      <c r="G415" s="191"/>
      <c r="H415" s="192"/>
      <c r="I415" s="182">
        <f>IF(G415=0,0,(H415*(VLOOKUP(G415,'Fee Schedule'!$C$2:$D$35,2,FALSE))))</f>
        <v>0</v>
      </c>
      <c r="J415" s="183" t="b">
        <f>IF(D415&gt;0,(IF(G415='Fee Schedule'!$C$2,'Fee Schedule'!$G$2,(IF(G415='Fee Schedule'!$C$3,'Fee Schedule'!$G$2,(IF(G415='Fee Schedule'!$C$4,'Fee Schedule'!$G$2,(IF(G415='Fee Schedule'!$C$5,'Fee Schedule'!$G$2,(IF(G415='Fee Schedule'!$C$6,'Fee Schedule'!$G$2,(IF(G415='Fee Schedule'!$C$10,'Fee Schedule'!$G$2,(IF(G415='Fee Schedule'!$C$22,'Fee Schedule'!$G$2,(VLOOKUP(D415,Families!$A$5:$I$205,4,0)))))))))))))))))</f>
        <v>0</v>
      </c>
      <c r="K415" s="210" t="b">
        <f>IF(D415&gt;0,(VLOOKUP(D415,Families!$A$5:$I$205,5,0)))</f>
        <v>0</v>
      </c>
      <c r="L415" s="260"/>
      <c r="M415" s="241"/>
      <c r="N415" s="241"/>
      <c r="O415" s="185">
        <f>IF(D415&gt;0,(VLOOKUP(D415,Families!$A$5:$I$205,3,0)),0)</f>
        <v>0</v>
      </c>
      <c r="P415" s="186">
        <f>IF(D415&gt;0,(VLOOKUP(D415,Families!$A$5:$I$205,7,0)),0)</f>
        <v>0</v>
      </c>
      <c r="Q415" s="200">
        <f>IF(D415&gt;0,(VLOOKUP(D415,Families!$A$5:$I$205,8,0)),0)</f>
        <v>0</v>
      </c>
      <c r="R415" s="201">
        <f>IF(D415&gt;0,(VLOOKUP(D415,Families!$A$5:$I$205,9,0)),0)</f>
        <v>0</v>
      </c>
    </row>
    <row r="416" spans="1:18" s="202" customFormat="1" ht="15" customHeight="1" x14ac:dyDescent="0.35">
      <c r="A416" s="189"/>
      <c r="B416" s="264"/>
      <c r="C416" s="264"/>
      <c r="D416" s="190"/>
      <c r="E416" s="179">
        <f>IF(D416&gt;0,(VLOOKUP(D416,Families!$A$5:$I$205,2,0)),0)</f>
        <v>0</v>
      </c>
      <c r="F416" s="192"/>
      <c r="G416" s="191"/>
      <c r="H416" s="192"/>
      <c r="I416" s="182">
        <f>IF(G416=0,0,(H416*(VLOOKUP(G416,'Fee Schedule'!$C$2:$D$35,2,FALSE))))</f>
        <v>0</v>
      </c>
      <c r="J416" s="183" t="b">
        <f>IF(D416&gt;0,(IF(G416='Fee Schedule'!$C$2,'Fee Schedule'!$G$2,(IF(G416='Fee Schedule'!$C$3,'Fee Schedule'!$G$2,(IF(G416='Fee Schedule'!$C$4,'Fee Schedule'!$G$2,(IF(G416='Fee Schedule'!$C$5,'Fee Schedule'!$G$2,(IF(G416='Fee Schedule'!$C$6,'Fee Schedule'!$G$2,(IF(G416='Fee Schedule'!$C$10,'Fee Schedule'!$G$2,(IF(G416='Fee Schedule'!$C$22,'Fee Schedule'!$G$2,(VLOOKUP(D416,Families!$A$5:$I$205,4,0)))))))))))))))))</f>
        <v>0</v>
      </c>
      <c r="K416" s="210" t="b">
        <f>IF(D416&gt;0,(VLOOKUP(D416,Families!$A$5:$I$205,5,0)))</f>
        <v>0</v>
      </c>
      <c r="L416" s="260"/>
      <c r="M416" s="241"/>
      <c r="N416" s="241"/>
      <c r="O416" s="185">
        <f>IF(D416&gt;0,(VLOOKUP(D416,Families!$A$5:$I$205,3,0)),0)</f>
        <v>0</v>
      </c>
      <c r="P416" s="186">
        <f>IF(D416&gt;0,(VLOOKUP(D416,Families!$A$5:$I$205,7,0)),0)</f>
        <v>0</v>
      </c>
      <c r="Q416" s="200">
        <f>IF(D416&gt;0,(VLOOKUP(D416,Families!$A$5:$I$205,8,0)),0)</f>
        <v>0</v>
      </c>
      <c r="R416" s="201">
        <f>IF(D416&gt;0,(VLOOKUP(D416,Families!$A$5:$I$205,9,0)),0)</f>
        <v>0</v>
      </c>
    </row>
    <row r="417" spans="1:18" s="202" customFormat="1" ht="15" customHeight="1" x14ac:dyDescent="0.35">
      <c r="A417" s="189"/>
      <c r="B417" s="264"/>
      <c r="C417" s="264"/>
      <c r="D417" s="190"/>
      <c r="E417" s="179">
        <f>IF(D417&gt;0,(VLOOKUP(D417,Families!$A$5:$I$205,2,0)),0)</f>
        <v>0</v>
      </c>
      <c r="F417" s="192"/>
      <c r="G417" s="191"/>
      <c r="H417" s="192"/>
      <c r="I417" s="182">
        <f>IF(G417=0,0,(H417*(VLOOKUP(G417,'Fee Schedule'!$C$2:$D$35,2,FALSE))))</f>
        <v>0</v>
      </c>
      <c r="J417" s="183" t="b">
        <f>IF(D417&gt;0,(IF(G417='Fee Schedule'!$C$2,'Fee Schedule'!$G$2,(IF(G417='Fee Schedule'!$C$3,'Fee Schedule'!$G$2,(IF(G417='Fee Schedule'!$C$4,'Fee Schedule'!$G$2,(IF(G417='Fee Schedule'!$C$5,'Fee Schedule'!$G$2,(IF(G417='Fee Schedule'!$C$6,'Fee Schedule'!$G$2,(IF(G417='Fee Schedule'!$C$10,'Fee Schedule'!$G$2,(IF(G417='Fee Schedule'!$C$22,'Fee Schedule'!$G$2,(VLOOKUP(D417,Families!$A$5:$I$205,4,0)))))))))))))))))</f>
        <v>0</v>
      </c>
      <c r="K417" s="210" t="b">
        <f>IF(D417&gt;0,(VLOOKUP(D417,Families!$A$5:$I$205,5,0)))</f>
        <v>0</v>
      </c>
      <c r="L417" s="260"/>
      <c r="M417" s="241"/>
      <c r="N417" s="241"/>
      <c r="O417" s="185">
        <f>IF(D417&gt;0,(VLOOKUP(D417,Families!$A$5:$I$205,3,0)),0)</f>
        <v>0</v>
      </c>
      <c r="P417" s="186">
        <f>IF(D417&gt;0,(VLOOKUP(D417,Families!$A$5:$I$205,7,0)),0)</f>
        <v>0</v>
      </c>
      <c r="Q417" s="200">
        <f>IF(D417&gt;0,(VLOOKUP(D417,Families!$A$5:$I$205,8,0)),0)</f>
        <v>0</v>
      </c>
      <c r="R417" s="201">
        <f>IF(D417&gt;0,(VLOOKUP(D417,Families!$A$5:$I$205,9,0)),0)</f>
        <v>0</v>
      </c>
    </row>
    <row r="418" spans="1:18" s="202" customFormat="1" ht="15" customHeight="1" x14ac:dyDescent="0.35">
      <c r="A418" s="189"/>
      <c r="B418" s="264"/>
      <c r="C418" s="264"/>
      <c r="D418" s="190"/>
      <c r="E418" s="179">
        <f>IF(D418&gt;0,(VLOOKUP(D418,Families!$A$5:$I$205,2,0)),0)</f>
        <v>0</v>
      </c>
      <c r="F418" s="192"/>
      <c r="G418" s="191"/>
      <c r="H418" s="192"/>
      <c r="I418" s="182">
        <f>IF(G418=0,0,(H418*(VLOOKUP(G418,'Fee Schedule'!$C$2:$D$35,2,FALSE))))</f>
        <v>0</v>
      </c>
      <c r="J418" s="183" t="b">
        <f>IF(D418&gt;0,(IF(G418='Fee Schedule'!$C$2,'Fee Schedule'!$G$2,(IF(G418='Fee Schedule'!$C$3,'Fee Schedule'!$G$2,(IF(G418='Fee Schedule'!$C$4,'Fee Schedule'!$G$2,(IF(G418='Fee Schedule'!$C$5,'Fee Schedule'!$G$2,(IF(G418='Fee Schedule'!$C$6,'Fee Schedule'!$G$2,(IF(G418='Fee Schedule'!$C$10,'Fee Schedule'!$G$2,(IF(G418='Fee Schedule'!$C$22,'Fee Schedule'!$G$2,(VLOOKUP(D418,Families!$A$5:$I$205,4,0)))))))))))))))))</f>
        <v>0</v>
      </c>
      <c r="K418" s="210" t="b">
        <f>IF(D418&gt;0,(VLOOKUP(D418,Families!$A$5:$I$205,5,0)))</f>
        <v>0</v>
      </c>
      <c r="L418" s="260"/>
      <c r="M418" s="241"/>
      <c r="N418" s="241"/>
      <c r="O418" s="185">
        <f>IF(D418&gt;0,(VLOOKUP(D418,Families!$A$5:$I$205,3,0)),0)</f>
        <v>0</v>
      </c>
      <c r="P418" s="186">
        <f>IF(D418&gt;0,(VLOOKUP(D418,Families!$A$5:$I$205,7,0)),0)</f>
        <v>0</v>
      </c>
      <c r="Q418" s="200">
        <f>IF(D418&gt;0,(VLOOKUP(D418,Families!$A$5:$I$205,8,0)),0)</f>
        <v>0</v>
      </c>
      <c r="R418" s="201">
        <f>IF(D418&gt;0,(VLOOKUP(D418,Families!$A$5:$I$205,9,0)),0)</f>
        <v>0</v>
      </c>
    </row>
    <row r="419" spans="1:18" s="202" customFormat="1" ht="15" customHeight="1" x14ac:dyDescent="0.35">
      <c r="A419" s="189"/>
      <c r="B419" s="264"/>
      <c r="C419" s="264"/>
      <c r="D419" s="190"/>
      <c r="E419" s="179">
        <f>IF(D419&gt;0,(VLOOKUP(D419,Families!$A$5:$I$205,2,0)),0)</f>
        <v>0</v>
      </c>
      <c r="F419" s="192"/>
      <c r="G419" s="191"/>
      <c r="H419" s="192"/>
      <c r="I419" s="182">
        <f>IF(G419=0,0,(H419*(VLOOKUP(G419,'Fee Schedule'!$C$2:$D$35,2,FALSE))))</f>
        <v>0</v>
      </c>
      <c r="J419" s="183" t="b">
        <f>IF(D419&gt;0,(IF(G419='Fee Schedule'!$C$2,'Fee Schedule'!$G$2,(IF(G419='Fee Schedule'!$C$3,'Fee Schedule'!$G$2,(IF(G419='Fee Schedule'!$C$4,'Fee Schedule'!$G$2,(IF(G419='Fee Schedule'!$C$5,'Fee Schedule'!$G$2,(IF(G419='Fee Schedule'!$C$6,'Fee Schedule'!$G$2,(IF(G419='Fee Schedule'!$C$10,'Fee Schedule'!$G$2,(IF(G419='Fee Schedule'!$C$22,'Fee Schedule'!$G$2,(VLOOKUP(D419,Families!$A$5:$I$205,4,0)))))))))))))))))</f>
        <v>0</v>
      </c>
      <c r="K419" s="210" t="b">
        <f>IF(D419&gt;0,(VLOOKUP(D419,Families!$A$5:$I$205,5,0)))</f>
        <v>0</v>
      </c>
      <c r="L419" s="260"/>
      <c r="M419" s="241"/>
      <c r="N419" s="241"/>
      <c r="O419" s="185">
        <f>IF(D419&gt;0,(VLOOKUP(D419,Families!$A$5:$I$205,3,0)),0)</f>
        <v>0</v>
      </c>
      <c r="P419" s="186">
        <f>IF(D419&gt;0,(VLOOKUP(D419,Families!$A$5:$I$205,7,0)),0)</f>
        <v>0</v>
      </c>
      <c r="Q419" s="200">
        <f>IF(D419&gt;0,(VLOOKUP(D419,Families!$A$5:$I$205,8,0)),0)</f>
        <v>0</v>
      </c>
      <c r="R419" s="201">
        <f>IF(D419&gt;0,(VLOOKUP(D419,Families!$A$5:$I$205,9,0)),0)</f>
        <v>0</v>
      </c>
    </row>
    <row r="420" spans="1:18" s="202" customFormat="1" ht="15" customHeight="1" x14ac:dyDescent="0.35">
      <c r="A420" s="189"/>
      <c r="B420" s="264"/>
      <c r="C420" s="264"/>
      <c r="D420" s="190"/>
      <c r="E420" s="179">
        <f>IF(D420&gt;0,(VLOOKUP(D420,Families!$A$5:$I$205,2,0)),0)</f>
        <v>0</v>
      </c>
      <c r="F420" s="192"/>
      <c r="G420" s="191"/>
      <c r="H420" s="192"/>
      <c r="I420" s="182">
        <f>IF(G420=0,0,(H420*(VLOOKUP(G420,'Fee Schedule'!$C$2:$D$35,2,FALSE))))</f>
        <v>0</v>
      </c>
      <c r="J420" s="183" t="b">
        <f>IF(D420&gt;0,(IF(G420='Fee Schedule'!$C$2,'Fee Schedule'!$G$2,(IF(G420='Fee Schedule'!$C$3,'Fee Schedule'!$G$2,(IF(G420='Fee Schedule'!$C$4,'Fee Schedule'!$G$2,(IF(G420='Fee Schedule'!$C$5,'Fee Schedule'!$G$2,(IF(G420='Fee Schedule'!$C$6,'Fee Schedule'!$G$2,(IF(G420='Fee Schedule'!$C$10,'Fee Schedule'!$G$2,(IF(G420='Fee Schedule'!$C$22,'Fee Schedule'!$G$2,(VLOOKUP(D420,Families!$A$5:$I$205,4,0)))))))))))))))))</f>
        <v>0</v>
      </c>
      <c r="K420" s="210" t="b">
        <f>IF(D420&gt;0,(VLOOKUP(D420,Families!$A$5:$I$205,5,0)))</f>
        <v>0</v>
      </c>
      <c r="L420" s="260"/>
      <c r="M420" s="241"/>
      <c r="N420" s="241"/>
      <c r="O420" s="185">
        <f>IF(D420&gt;0,(VLOOKUP(D420,Families!$A$5:$I$205,3,0)),0)</f>
        <v>0</v>
      </c>
      <c r="P420" s="186">
        <f>IF(D420&gt;0,(VLOOKUP(D420,Families!$A$5:$I$205,7,0)),0)</f>
        <v>0</v>
      </c>
      <c r="Q420" s="200">
        <f>IF(D420&gt;0,(VLOOKUP(D420,Families!$A$5:$I$205,8,0)),0)</f>
        <v>0</v>
      </c>
      <c r="R420" s="201">
        <f>IF(D420&gt;0,(VLOOKUP(D420,Families!$A$5:$I$205,9,0)),0)</f>
        <v>0</v>
      </c>
    </row>
    <row r="421" spans="1:18" s="202" customFormat="1" ht="15" customHeight="1" x14ac:dyDescent="0.35">
      <c r="A421" s="189"/>
      <c r="B421" s="264"/>
      <c r="C421" s="264"/>
      <c r="D421" s="190"/>
      <c r="E421" s="179">
        <f>IF(D421&gt;0,(VLOOKUP(D421,Families!$A$5:$I$205,2,0)),0)</f>
        <v>0</v>
      </c>
      <c r="F421" s="192"/>
      <c r="G421" s="191"/>
      <c r="H421" s="192"/>
      <c r="I421" s="182">
        <f>IF(G421=0,0,(H421*(VLOOKUP(G421,'Fee Schedule'!$C$2:$D$35,2,FALSE))))</f>
        <v>0</v>
      </c>
      <c r="J421" s="183" t="b">
        <f>IF(D421&gt;0,(IF(G421='Fee Schedule'!$C$2,'Fee Schedule'!$G$2,(IF(G421='Fee Schedule'!$C$3,'Fee Schedule'!$G$2,(IF(G421='Fee Schedule'!$C$4,'Fee Schedule'!$G$2,(IF(G421='Fee Schedule'!$C$5,'Fee Schedule'!$G$2,(IF(G421='Fee Schedule'!$C$6,'Fee Schedule'!$G$2,(IF(G421='Fee Schedule'!$C$10,'Fee Schedule'!$G$2,(IF(G421='Fee Schedule'!$C$22,'Fee Schedule'!$G$2,(VLOOKUP(D421,Families!$A$5:$I$205,4,0)))))))))))))))))</f>
        <v>0</v>
      </c>
      <c r="K421" s="210" t="b">
        <f>IF(D421&gt;0,(VLOOKUP(D421,Families!$A$5:$I$205,5,0)))</f>
        <v>0</v>
      </c>
      <c r="L421" s="260"/>
      <c r="M421" s="241"/>
      <c r="N421" s="241"/>
      <c r="O421" s="185">
        <f>IF(D421&gt;0,(VLOOKUP(D421,Families!$A$5:$I$205,3,0)),0)</f>
        <v>0</v>
      </c>
      <c r="P421" s="186">
        <f>IF(D421&gt;0,(VLOOKUP(D421,Families!$A$5:$I$205,7,0)),0)</f>
        <v>0</v>
      </c>
      <c r="Q421" s="200">
        <f>IF(D421&gt;0,(VLOOKUP(D421,Families!$A$5:$I$205,8,0)),0)</f>
        <v>0</v>
      </c>
      <c r="R421" s="201">
        <f>IF(D421&gt;0,(VLOOKUP(D421,Families!$A$5:$I$205,9,0)),0)</f>
        <v>0</v>
      </c>
    </row>
    <row r="422" spans="1:18" s="202" customFormat="1" ht="15" customHeight="1" x14ac:dyDescent="0.35">
      <c r="A422" s="189"/>
      <c r="B422" s="264"/>
      <c r="C422" s="264"/>
      <c r="D422" s="190"/>
      <c r="E422" s="179">
        <f>IF(D422&gt;0,(VLOOKUP(D422,Families!$A$5:$I$205,2,0)),0)</f>
        <v>0</v>
      </c>
      <c r="F422" s="192"/>
      <c r="G422" s="191"/>
      <c r="H422" s="192"/>
      <c r="I422" s="182">
        <f>IF(G422=0,0,(H422*(VLOOKUP(G422,'Fee Schedule'!$C$2:$D$35,2,FALSE))))</f>
        <v>0</v>
      </c>
      <c r="J422" s="183" t="b">
        <f>IF(D422&gt;0,(IF(G422='Fee Schedule'!$C$2,'Fee Schedule'!$G$2,(IF(G422='Fee Schedule'!$C$3,'Fee Schedule'!$G$2,(IF(G422='Fee Schedule'!$C$4,'Fee Schedule'!$G$2,(IF(G422='Fee Schedule'!$C$5,'Fee Schedule'!$G$2,(IF(G422='Fee Schedule'!$C$6,'Fee Schedule'!$G$2,(IF(G422='Fee Schedule'!$C$10,'Fee Schedule'!$G$2,(IF(G422='Fee Schedule'!$C$22,'Fee Schedule'!$G$2,(VLOOKUP(D422,Families!$A$5:$I$205,4,0)))))))))))))))))</f>
        <v>0</v>
      </c>
      <c r="K422" s="210" t="b">
        <f>IF(D422&gt;0,(VLOOKUP(D422,Families!$A$5:$I$205,5,0)))</f>
        <v>0</v>
      </c>
      <c r="L422" s="260"/>
      <c r="M422" s="241"/>
      <c r="N422" s="241"/>
      <c r="O422" s="185">
        <f>IF(D422&gt;0,(VLOOKUP(D422,Families!$A$5:$I$205,3,0)),0)</f>
        <v>0</v>
      </c>
      <c r="P422" s="186">
        <f>IF(D422&gt;0,(VLOOKUP(D422,Families!$A$5:$I$205,7,0)),0)</f>
        <v>0</v>
      </c>
      <c r="Q422" s="200">
        <f>IF(D422&gt;0,(VLOOKUP(D422,Families!$A$5:$I$205,8,0)),0)</f>
        <v>0</v>
      </c>
      <c r="R422" s="201">
        <f>IF(D422&gt;0,(VLOOKUP(D422,Families!$A$5:$I$205,9,0)),0)</f>
        <v>0</v>
      </c>
    </row>
    <row r="423" spans="1:18" s="202" customFormat="1" ht="15" customHeight="1" x14ac:dyDescent="0.35">
      <c r="A423" s="189"/>
      <c r="B423" s="264"/>
      <c r="C423" s="264"/>
      <c r="D423" s="190"/>
      <c r="E423" s="179">
        <f>IF(D423&gt;0,(VLOOKUP(D423,Families!$A$5:$I$205,2,0)),0)</f>
        <v>0</v>
      </c>
      <c r="F423" s="192"/>
      <c r="G423" s="191"/>
      <c r="H423" s="192"/>
      <c r="I423" s="182">
        <f>IF(G423=0,0,(H423*(VLOOKUP(G423,'Fee Schedule'!$C$2:$D$35,2,FALSE))))</f>
        <v>0</v>
      </c>
      <c r="J423" s="183" t="b">
        <f>IF(D423&gt;0,(IF(G423='Fee Schedule'!$C$2,'Fee Schedule'!$G$2,(IF(G423='Fee Schedule'!$C$3,'Fee Schedule'!$G$2,(IF(G423='Fee Schedule'!$C$4,'Fee Schedule'!$G$2,(IF(G423='Fee Schedule'!$C$5,'Fee Schedule'!$G$2,(IF(G423='Fee Schedule'!$C$6,'Fee Schedule'!$G$2,(IF(G423='Fee Schedule'!$C$10,'Fee Schedule'!$G$2,(IF(G423='Fee Schedule'!$C$22,'Fee Schedule'!$G$2,(VLOOKUP(D423,Families!$A$5:$I$205,4,0)))))))))))))))))</f>
        <v>0</v>
      </c>
      <c r="K423" s="210" t="b">
        <f>IF(D423&gt;0,(VLOOKUP(D423,Families!$A$5:$I$205,5,0)))</f>
        <v>0</v>
      </c>
      <c r="L423" s="260"/>
      <c r="M423" s="241"/>
      <c r="N423" s="241"/>
      <c r="O423" s="185">
        <f>IF(D423&gt;0,(VLOOKUP(D423,Families!$A$5:$I$205,3,0)),0)</f>
        <v>0</v>
      </c>
      <c r="P423" s="186">
        <f>IF(D423&gt;0,(VLOOKUP(D423,Families!$A$5:$I$205,7,0)),0)</f>
        <v>0</v>
      </c>
      <c r="Q423" s="200">
        <f>IF(D423&gt;0,(VLOOKUP(D423,Families!$A$5:$I$205,8,0)),0)</f>
        <v>0</v>
      </c>
      <c r="R423" s="201">
        <f>IF(D423&gt;0,(VLOOKUP(D423,Families!$A$5:$I$205,9,0)),0)</f>
        <v>0</v>
      </c>
    </row>
    <row r="424" spans="1:18" s="202" customFormat="1" ht="15" customHeight="1" x14ac:dyDescent="0.35">
      <c r="A424" s="189"/>
      <c r="B424" s="264"/>
      <c r="C424" s="264"/>
      <c r="D424" s="190"/>
      <c r="E424" s="179">
        <f>IF(D424&gt;0,(VLOOKUP(D424,Families!$A$5:$I$205,2,0)),0)</f>
        <v>0</v>
      </c>
      <c r="F424" s="192"/>
      <c r="G424" s="191"/>
      <c r="H424" s="192"/>
      <c r="I424" s="182">
        <f>IF(G424=0,0,(H424*(VLOOKUP(G424,'Fee Schedule'!$C$2:$D$35,2,FALSE))))</f>
        <v>0</v>
      </c>
      <c r="J424" s="183" t="b">
        <f>IF(D424&gt;0,(IF(G424='Fee Schedule'!$C$2,'Fee Schedule'!$G$2,(IF(G424='Fee Schedule'!$C$3,'Fee Schedule'!$G$2,(IF(G424='Fee Schedule'!$C$4,'Fee Schedule'!$G$2,(IF(G424='Fee Schedule'!$C$5,'Fee Schedule'!$G$2,(IF(G424='Fee Schedule'!$C$6,'Fee Schedule'!$G$2,(IF(G424='Fee Schedule'!$C$10,'Fee Schedule'!$G$2,(IF(G424='Fee Schedule'!$C$22,'Fee Schedule'!$G$2,(VLOOKUP(D424,Families!$A$5:$I$205,4,0)))))))))))))))))</f>
        <v>0</v>
      </c>
      <c r="K424" s="210" t="b">
        <f>IF(D424&gt;0,(VLOOKUP(D424,Families!$A$5:$I$205,5,0)))</f>
        <v>0</v>
      </c>
      <c r="L424" s="260"/>
      <c r="M424" s="241"/>
      <c r="N424" s="241"/>
      <c r="O424" s="185">
        <f>IF(D424&gt;0,(VLOOKUP(D424,Families!$A$5:$I$205,3,0)),0)</f>
        <v>0</v>
      </c>
      <c r="P424" s="186">
        <f>IF(D424&gt;0,(VLOOKUP(D424,Families!$A$5:$I$205,7,0)),0)</f>
        <v>0</v>
      </c>
      <c r="Q424" s="200">
        <f>IF(D424&gt;0,(VLOOKUP(D424,Families!$A$5:$I$205,8,0)),0)</f>
        <v>0</v>
      </c>
      <c r="R424" s="201">
        <f>IF(D424&gt;0,(VLOOKUP(D424,Families!$A$5:$I$205,9,0)),0)</f>
        <v>0</v>
      </c>
    </row>
    <row r="425" spans="1:18" s="202" customFormat="1" ht="15" customHeight="1" x14ac:dyDescent="0.35">
      <c r="A425" s="189"/>
      <c r="B425" s="264"/>
      <c r="C425" s="264"/>
      <c r="D425" s="190"/>
      <c r="E425" s="179">
        <f>IF(D425&gt;0,(VLOOKUP(D425,Families!$A$5:$I$205,2,0)),0)</f>
        <v>0</v>
      </c>
      <c r="F425" s="192"/>
      <c r="G425" s="191"/>
      <c r="H425" s="192"/>
      <c r="I425" s="182">
        <f>IF(G425=0,0,(H425*(VLOOKUP(G425,'Fee Schedule'!$C$2:$D$35,2,FALSE))))</f>
        <v>0</v>
      </c>
      <c r="J425" s="183" t="b">
        <f>IF(D425&gt;0,(IF(G425='Fee Schedule'!$C$2,'Fee Schedule'!$G$2,(IF(G425='Fee Schedule'!$C$3,'Fee Schedule'!$G$2,(IF(G425='Fee Schedule'!$C$4,'Fee Schedule'!$G$2,(IF(G425='Fee Schedule'!$C$5,'Fee Schedule'!$G$2,(IF(G425='Fee Schedule'!$C$6,'Fee Schedule'!$G$2,(IF(G425='Fee Schedule'!$C$10,'Fee Schedule'!$G$2,(IF(G425='Fee Schedule'!$C$22,'Fee Schedule'!$G$2,(VLOOKUP(D425,Families!$A$5:$I$205,4,0)))))))))))))))))</f>
        <v>0</v>
      </c>
      <c r="K425" s="210" t="b">
        <f>IF(D425&gt;0,(VLOOKUP(D425,Families!$A$5:$I$205,5,0)))</f>
        <v>0</v>
      </c>
      <c r="L425" s="260"/>
      <c r="M425" s="241"/>
      <c r="N425" s="241"/>
      <c r="O425" s="185">
        <f>IF(D425&gt;0,(VLOOKUP(D425,Families!$A$5:$I$205,3,0)),0)</f>
        <v>0</v>
      </c>
      <c r="P425" s="186">
        <f>IF(D425&gt;0,(VLOOKUP(D425,Families!$A$5:$I$205,7,0)),0)</f>
        <v>0</v>
      </c>
      <c r="Q425" s="200">
        <f>IF(D425&gt;0,(VLOOKUP(D425,Families!$A$5:$I$205,8,0)),0)</f>
        <v>0</v>
      </c>
      <c r="R425" s="201">
        <f>IF(D425&gt;0,(VLOOKUP(D425,Families!$A$5:$I$205,9,0)),0)</f>
        <v>0</v>
      </c>
    </row>
    <row r="426" spans="1:18" s="202" customFormat="1" ht="15" customHeight="1" x14ac:dyDescent="0.35">
      <c r="A426" s="189"/>
      <c r="B426" s="264"/>
      <c r="C426" s="264"/>
      <c r="D426" s="190"/>
      <c r="E426" s="179">
        <f>IF(D426&gt;0,(VLOOKUP(D426,Families!$A$5:$I$205,2,0)),0)</f>
        <v>0</v>
      </c>
      <c r="F426" s="192"/>
      <c r="G426" s="191"/>
      <c r="H426" s="192"/>
      <c r="I426" s="182">
        <f>IF(G426=0,0,(H426*(VLOOKUP(G426,'Fee Schedule'!$C$2:$D$35,2,FALSE))))</f>
        <v>0</v>
      </c>
      <c r="J426" s="183" t="b">
        <f>IF(D426&gt;0,(IF(G426='Fee Schedule'!$C$2,'Fee Schedule'!$G$2,(IF(G426='Fee Schedule'!$C$3,'Fee Schedule'!$G$2,(IF(G426='Fee Schedule'!$C$4,'Fee Schedule'!$G$2,(IF(G426='Fee Schedule'!$C$5,'Fee Schedule'!$G$2,(IF(G426='Fee Schedule'!$C$6,'Fee Schedule'!$G$2,(IF(G426='Fee Schedule'!$C$10,'Fee Schedule'!$G$2,(IF(G426='Fee Schedule'!$C$22,'Fee Schedule'!$G$2,(VLOOKUP(D426,Families!$A$5:$I$205,4,0)))))))))))))))))</f>
        <v>0</v>
      </c>
      <c r="K426" s="210" t="b">
        <f>IF(D426&gt;0,(VLOOKUP(D426,Families!$A$5:$I$205,5,0)))</f>
        <v>0</v>
      </c>
      <c r="L426" s="260"/>
      <c r="M426" s="241"/>
      <c r="N426" s="241"/>
      <c r="O426" s="185">
        <f>IF(D426&gt;0,(VLOOKUP(D426,Families!$A$5:$I$205,3,0)),0)</f>
        <v>0</v>
      </c>
      <c r="P426" s="186">
        <f>IF(D426&gt;0,(VLOOKUP(D426,Families!$A$5:$I$205,7,0)),0)</f>
        <v>0</v>
      </c>
      <c r="Q426" s="200">
        <f>IF(D426&gt;0,(VLOOKUP(D426,Families!$A$5:$I$205,8,0)),0)</f>
        <v>0</v>
      </c>
      <c r="R426" s="201">
        <f>IF(D426&gt;0,(VLOOKUP(D426,Families!$A$5:$I$205,9,0)),0)</f>
        <v>0</v>
      </c>
    </row>
    <row r="427" spans="1:18" s="202" customFormat="1" ht="15" customHeight="1" x14ac:dyDescent="0.35">
      <c r="A427" s="189"/>
      <c r="B427" s="264"/>
      <c r="C427" s="264"/>
      <c r="D427" s="190"/>
      <c r="E427" s="179">
        <f>IF(D427&gt;0,(VLOOKUP(D427,Families!$A$5:$I$205,2,0)),0)</f>
        <v>0</v>
      </c>
      <c r="F427" s="192"/>
      <c r="G427" s="191"/>
      <c r="H427" s="192"/>
      <c r="I427" s="182">
        <f>IF(G427=0,0,(H427*(VLOOKUP(G427,'Fee Schedule'!$C$2:$D$35,2,FALSE))))</f>
        <v>0</v>
      </c>
      <c r="J427" s="183" t="b">
        <f>IF(D427&gt;0,(IF(G427='Fee Schedule'!$C$2,'Fee Schedule'!$G$2,(IF(G427='Fee Schedule'!$C$3,'Fee Schedule'!$G$2,(IF(G427='Fee Schedule'!$C$4,'Fee Schedule'!$G$2,(IF(G427='Fee Schedule'!$C$5,'Fee Schedule'!$G$2,(IF(G427='Fee Schedule'!$C$6,'Fee Schedule'!$G$2,(IF(G427='Fee Schedule'!$C$10,'Fee Schedule'!$G$2,(IF(G427='Fee Schedule'!$C$22,'Fee Schedule'!$G$2,(VLOOKUP(D427,Families!$A$5:$I$205,4,0)))))))))))))))))</f>
        <v>0</v>
      </c>
      <c r="K427" s="210" t="b">
        <f>IF(D427&gt;0,(VLOOKUP(D427,Families!$A$5:$I$205,5,0)))</f>
        <v>0</v>
      </c>
      <c r="L427" s="260"/>
      <c r="M427" s="241"/>
      <c r="N427" s="241"/>
      <c r="O427" s="185">
        <f>IF(D427&gt;0,(VLOOKUP(D427,Families!$A$5:$I$205,3,0)),0)</f>
        <v>0</v>
      </c>
      <c r="P427" s="186">
        <f>IF(D427&gt;0,(VLOOKUP(D427,Families!$A$5:$I$205,7,0)),0)</f>
        <v>0</v>
      </c>
      <c r="Q427" s="200">
        <f>IF(D427&gt;0,(VLOOKUP(D427,Families!$A$5:$I$205,8,0)),0)</f>
        <v>0</v>
      </c>
      <c r="R427" s="201">
        <f>IF(D427&gt;0,(VLOOKUP(D427,Families!$A$5:$I$205,9,0)),0)</f>
        <v>0</v>
      </c>
    </row>
    <row r="428" spans="1:18" s="202" customFormat="1" ht="15" customHeight="1" x14ac:dyDescent="0.35">
      <c r="A428" s="189"/>
      <c r="B428" s="264"/>
      <c r="C428" s="264"/>
      <c r="D428" s="190"/>
      <c r="E428" s="179">
        <f>IF(D428&gt;0,(VLOOKUP(D428,Families!$A$5:$I$205,2,0)),0)</f>
        <v>0</v>
      </c>
      <c r="F428" s="192"/>
      <c r="G428" s="191"/>
      <c r="H428" s="192"/>
      <c r="I428" s="182">
        <f>IF(G428=0,0,(H428*(VLOOKUP(G428,'Fee Schedule'!$C$2:$D$35,2,FALSE))))</f>
        <v>0</v>
      </c>
      <c r="J428" s="183" t="b">
        <f>IF(D428&gt;0,(IF(G428='Fee Schedule'!$C$2,'Fee Schedule'!$G$2,(IF(G428='Fee Schedule'!$C$3,'Fee Schedule'!$G$2,(IF(G428='Fee Schedule'!$C$4,'Fee Schedule'!$G$2,(IF(G428='Fee Schedule'!$C$5,'Fee Schedule'!$G$2,(IF(G428='Fee Schedule'!$C$6,'Fee Schedule'!$G$2,(IF(G428='Fee Schedule'!$C$10,'Fee Schedule'!$G$2,(IF(G428='Fee Schedule'!$C$22,'Fee Schedule'!$G$2,(VLOOKUP(D428,Families!$A$5:$I$205,4,0)))))))))))))))))</f>
        <v>0</v>
      </c>
      <c r="K428" s="210" t="b">
        <f>IF(D428&gt;0,(VLOOKUP(D428,Families!$A$5:$I$205,5,0)))</f>
        <v>0</v>
      </c>
      <c r="L428" s="260"/>
      <c r="M428" s="241"/>
      <c r="N428" s="241"/>
      <c r="O428" s="185">
        <f>IF(D428&gt;0,(VLOOKUP(D428,Families!$A$5:$I$205,3,0)),0)</f>
        <v>0</v>
      </c>
      <c r="P428" s="186">
        <f>IF(D428&gt;0,(VLOOKUP(D428,Families!$A$5:$I$205,7,0)),0)</f>
        <v>0</v>
      </c>
      <c r="Q428" s="200">
        <f>IF(D428&gt;0,(VLOOKUP(D428,Families!$A$5:$I$205,8,0)),0)</f>
        <v>0</v>
      </c>
      <c r="R428" s="201">
        <f>IF(D428&gt;0,(VLOOKUP(D428,Families!$A$5:$I$205,9,0)),0)</f>
        <v>0</v>
      </c>
    </row>
    <row r="429" spans="1:18" s="202" customFormat="1" ht="15" customHeight="1" x14ac:dyDescent="0.35">
      <c r="A429" s="189"/>
      <c r="B429" s="264"/>
      <c r="C429" s="264"/>
      <c r="D429" s="190"/>
      <c r="E429" s="179">
        <f>IF(D429&gt;0,(VLOOKUP(D429,Families!$A$5:$I$205,2,0)),0)</f>
        <v>0</v>
      </c>
      <c r="F429" s="192"/>
      <c r="G429" s="191"/>
      <c r="H429" s="192"/>
      <c r="I429" s="182">
        <f>IF(G429=0,0,(H429*(VLOOKUP(G429,'Fee Schedule'!$C$2:$D$35,2,FALSE))))</f>
        <v>0</v>
      </c>
      <c r="J429" s="183" t="b">
        <f>IF(D429&gt;0,(IF(G429='Fee Schedule'!$C$2,'Fee Schedule'!$G$2,(IF(G429='Fee Schedule'!$C$3,'Fee Schedule'!$G$2,(IF(G429='Fee Schedule'!$C$4,'Fee Schedule'!$G$2,(IF(G429='Fee Schedule'!$C$5,'Fee Schedule'!$G$2,(IF(G429='Fee Schedule'!$C$6,'Fee Schedule'!$G$2,(IF(G429='Fee Schedule'!$C$10,'Fee Schedule'!$G$2,(IF(G429='Fee Schedule'!$C$22,'Fee Schedule'!$G$2,(VLOOKUP(D429,Families!$A$5:$I$205,4,0)))))))))))))))))</f>
        <v>0</v>
      </c>
      <c r="K429" s="210" t="b">
        <f>IF(D429&gt;0,(VLOOKUP(D429,Families!$A$5:$I$205,5,0)))</f>
        <v>0</v>
      </c>
      <c r="L429" s="260"/>
      <c r="M429" s="241"/>
      <c r="N429" s="241"/>
      <c r="O429" s="185">
        <f>IF(D429&gt;0,(VLOOKUP(D429,Families!$A$5:$I$205,3,0)),0)</f>
        <v>0</v>
      </c>
      <c r="P429" s="186">
        <f>IF(D429&gt;0,(VLOOKUP(D429,Families!$A$5:$I$205,7,0)),0)</f>
        <v>0</v>
      </c>
      <c r="Q429" s="200">
        <f>IF(D429&gt;0,(VLOOKUP(D429,Families!$A$5:$I$205,8,0)),0)</f>
        <v>0</v>
      </c>
      <c r="R429" s="201">
        <f>IF(D429&gt;0,(VLOOKUP(D429,Families!$A$5:$I$205,9,0)),0)</f>
        <v>0</v>
      </c>
    </row>
    <row r="430" spans="1:18" s="202" customFormat="1" ht="15" customHeight="1" x14ac:dyDescent="0.35">
      <c r="A430" s="189"/>
      <c r="B430" s="264"/>
      <c r="C430" s="264"/>
      <c r="D430" s="190"/>
      <c r="E430" s="179">
        <f>IF(D430&gt;0,(VLOOKUP(D430,Families!$A$5:$I$205,2,0)),0)</f>
        <v>0</v>
      </c>
      <c r="F430" s="192"/>
      <c r="G430" s="191"/>
      <c r="H430" s="192"/>
      <c r="I430" s="182">
        <f>IF(G430=0,0,(H430*(VLOOKUP(G430,'Fee Schedule'!$C$2:$D$35,2,FALSE))))</f>
        <v>0</v>
      </c>
      <c r="J430" s="183" t="b">
        <f>IF(D430&gt;0,(IF(G430='Fee Schedule'!$C$2,'Fee Schedule'!$G$2,(IF(G430='Fee Schedule'!$C$3,'Fee Schedule'!$G$2,(IF(G430='Fee Schedule'!$C$4,'Fee Schedule'!$G$2,(IF(G430='Fee Schedule'!$C$5,'Fee Schedule'!$G$2,(IF(G430='Fee Schedule'!$C$6,'Fee Schedule'!$G$2,(IF(G430='Fee Schedule'!$C$10,'Fee Schedule'!$G$2,(IF(G430='Fee Schedule'!$C$22,'Fee Schedule'!$G$2,(VLOOKUP(D430,Families!$A$5:$I$205,4,0)))))))))))))))))</f>
        <v>0</v>
      </c>
      <c r="K430" s="210" t="b">
        <f>IF(D430&gt;0,(VLOOKUP(D430,Families!$A$5:$I$205,5,0)))</f>
        <v>0</v>
      </c>
      <c r="L430" s="260"/>
      <c r="M430" s="241"/>
      <c r="N430" s="241"/>
      <c r="O430" s="185">
        <f>IF(D430&gt;0,(VLOOKUP(D430,Families!$A$5:$I$205,3,0)),0)</f>
        <v>0</v>
      </c>
      <c r="P430" s="186">
        <f>IF(D430&gt;0,(VLOOKUP(D430,Families!$A$5:$I$205,7,0)),0)</f>
        <v>0</v>
      </c>
      <c r="Q430" s="200">
        <f>IF(D430&gt;0,(VLOOKUP(D430,Families!$A$5:$I$205,8,0)),0)</f>
        <v>0</v>
      </c>
      <c r="R430" s="201">
        <f>IF(D430&gt;0,(VLOOKUP(D430,Families!$A$5:$I$205,9,0)),0)</f>
        <v>0</v>
      </c>
    </row>
    <row r="431" spans="1:18" s="202" customFormat="1" ht="15" customHeight="1" x14ac:dyDescent="0.35">
      <c r="A431" s="189"/>
      <c r="B431" s="264"/>
      <c r="C431" s="264"/>
      <c r="D431" s="190"/>
      <c r="E431" s="179">
        <f>IF(D431&gt;0,(VLOOKUP(D431,Families!$A$5:$I$205,2,0)),0)</f>
        <v>0</v>
      </c>
      <c r="F431" s="192"/>
      <c r="G431" s="191"/>
      <c r="H431" s="192"/>
      <c r="I431" s="182">
        <f>IF(G431=0,0,(H431*(VLOOKUP(G431,'Fee Schedule'!$C$2:$D$35,2,FALSE))))</f>
        <v>0</v>
      </c>
      <c r="J431" s="183" t="b">
        <f>IF(D431&gt;0,(IF(G431='Fee Schedule'!$C$2,'Fee Schedule'!$G$2,(IF(G431='Fee Schedule'!$C$3,'Fee Schedule'!$G$2,(IF(G431='Fee Schedule'!$C$4,'Fee Schedule'!$G$2,(IF(G431='Fee Schedule'!$C$5,'Fee Schedule'!$G$2,(IF(G431='Fee Schedule'!$C$6,'Fee Schedule'!$G$2,(IF(G431='Fee Schedule'!$C$10,'Fee Schedule'!$G$2,(IF(G431='Fee Schedule'!$C$22,'Fee Schedule'!$G$2,(VLOOKUP(D431,Families!$A$5:$I$205,4,0)))))))))))))))))</f>
        <v>0</v>
      </c>
      <c r="K431" s="210" t="b">
        <f>IF(D431&gt;0,(VLOOKUP(D431,Families!$A$5:$I$205,5,0)))</f>
        <v>0</v>
      </c>
      <c r="L431" s="260"/>
      <c r="M431" s="241"/>
      <c r="N431" s="241"/>
      <c r="O431" s="185">
        <f>IF(D431&gt;0,(VLOOKUP(D431,Families!$A$5:$I$205,3,0)),0)</f>
        <v>0</v>
      </c>
      <c r="P431" s="186">
        <f>IF(D431&gt;0,(VLOOKUP(D431,Families!$A$5:$I$205,7,0)),0)</f>
        <v>0</v>
      </c>
      <c r="Q431" s="200">
        <f>IF(D431&gt;0,(VLOOKUP(D431,Families!$A$5:$I$205,8,0)),0)</f>
        <v>0</v>
      </c>
      <c r="R431" s="201">
        <f>IF(D431&gt;0,(VLOOKUP(D431,Families!$A$5:$I$205,9,0)),0)</f>
        <v>0</v>
      </c>
    </row>
    <row r="432" spans="1:18" s="202" customFormat="1" ht="15" customHeight="1" x14ac:dyDescent="0.35">
      <c r="A432" s="189"/>
      <c r="B432" s="264"/>
      <c r="C432" s="264"/>
      <c r="D432" s="190"/>
      <c r="E432" s="179">
        <f>IF(D432&gt;0,(VLOOKUP(D432,Families!$A$5:$I$205,2,0)),0)</f>
        <v>0</v>
      </c>
      <c r="F432" s="192"/>
      <c r="G432" s="191"/>
      <c r="H432" s="192"/>
      <c r="I432" s="182">
        <f>IF(G432=0,0,(H432*(VLOOKUP(G432,'Fee Schedule'!$C$2:$D$35,2,FALSE))))</f>
        <v>0</v>
      </c>
      <c r="J432" s="183" t="b">
        <f>IF(D432&gt;0,(IF(G432='Fee Schedule'!$C$2,'Fee Schedule'!$G$2,(IF(G432='Fee Schedule'!$C$3,'Fee Schedule'!$G$2,(IF(G432='Fee Schedule'!$C$4,'Fee Schedule'!$G$2,(IF(G432='Fee Schedule'!$C$5,'Fee Schedule'!$G$2,(IF(G432='Fee Schedule'!$C$6,'Fee Schedule'!$G$2,(IF(G432='Fee Schedule'!$C$10,'Fee Schedule'!$G$2,(IF(G432='Fee Schedule'!$C$22,'Fee Schedule'!$G$2,(VLOOKUP(D432,Families!$A$5:$I$205,4,0)))))))))))))))))</f>
        <v>0</v>
      </c>
      <c r="K432" s="210" t="b">
        <f>IF(D432&gt;0,(VLOOKUP(D432,Families!$A$5:$I$205,5,0)))</f>
        <v>0</v>
      </c>
      <c r="L432" s="260"/>
      <c r="M432" s="241"/>
      <c r="N432" s="241"/>
      <c r="O432" s="185">
        <f>IF(D432&gt;0,(VLOOKUP(D432,Families!$A$5:$I$205,3,0)),0)</f>
        <v>0</v>
      </c>
      <c r="P432" s="186">
        <f>IF(D432&gt;0,(VLOOKUP(D432,Families!$A$5:$I$205,7,0)),0)</f>
        <v>0</v>
      </c>
      <c r="Q432" s="200">
        <f>IF(D432&gt;0,(VLOOKUP(D432,Families!$A$5:$I$205,8,0)),0)</f>
        <v>0</v>
      </c>
      <c r="R432" s="201">
        <f>IF(D432&gt;0,(VLOOKUP(D432,Families!$A$5:$I$205,9,0)),0)</f>
        <v>0</v>
      </c>
    </row>
    <row r="433" spans="1:18" s="202" customFormat="1" ht="15" customHeight="1" x14ac:dyDescent="0.35">
      <c r="A433" s="189"/>
      <c r="B433" s="264"/>
      <c r="C433" s="264"/>
      <c r="D433" s="190"/>
      <c r="E433" s="179">
        <f>IF(D433&gt;0,(VLOOKUP(D433,Families!$A$5:$I$205,2,0)),0)</f>
        <v>0</v>
      </c>
      <c r="F433" s="192"/>
      <c r="G433" s="191"/>
      <c r="H433" s="192"/>
      <c r="I433" s="182">
        <f>IF(G433=0,0,(H433*(VLOOKUP(G433,'Fee Schedule'!$C$2:$D$35,2,FALSE))))</f>
        <v>0</v>
      </c>
      <c r="J433" s="183" t="b">
        <f>IF(D433&gt;0,(IF(G433='Fee Schedule'!$C$2,'Fee Schedule'!$G$2,(IF(G433='Fee Schedule'!$C$3,'Fee Schedule'!$G$2,(IF(G433='Fee Schedule'!$C$4,'Fee Schedule'!$G$2,(IF(G433='Fee Schedule'!$C$5,'Fee Schedule'!$G$2,(IF(G433='Fee Schedule'!$C$6,'Fee Schedule'!$G$2,(IF(G433='Fee Schedule'!$C$10,'Fee Schedule'!$G$2,(IF(G433='Fee Schedule'!$C$22,'Fee Schedule'!$G$2,(VLOOKUP(D433,Families!$A$5:$I$205,4,0)))))))))))))))))</f>
        <v>0</v>
      </c>
      <c r="K433" s="210" t="b">
        <f>IF(D433&gt;0,(VLOOKUP(D433,Families!$A$5:$I$205,5,0)))</f>
        <v>0</v>
      </c>
      <c r="L433" s="260"/>
      <c r="M433" s="241"/>
      <c r="N433" s="241"/>
      <c r="O433" s="185">
        <f>IF(D433&gt;0,(VLOOKUP(D433,Families!$A$5:$I$205,3,0)),0)</f>
        <v>0</v>
      </c>
      <c r="P433" s="186">
        <f>IF(D433&gt;0,(VLOOKUP(D433,Families!$A$5:$I$205,7,0)),0)</f>
        <v>0</v>
      </c>
      <c r="Q433" s="200">
        <f>IF(D433&gt;0,(VLOOKUP(D433,Families!$A$5:$I$205,8,0)),0)</f>
        <v>0</v>
      </c>
      <c r="R433" s="201">
        <f>IF(D433&gt;0,(VLOOKUP(D433,Families!$A$5:$I$205,9,0)),0)</f>
        <v>0</v>
      </c>
    </row>
    <row r="434" spans="1:18" s="202" customFormat="1" ht="15" customHeight="1" x14ac:dyDescent="0.35">
      <c r="A434" s="189"/>
      <c r="B434" s="264"/>
      <c r="C434" s="264"/>
      <c r="D434" s="190"/>
      <c r="E434" s="179">
        <f>IF(D434&gt;0,(VLOOKUP(D434,Families!$A$5:$I$205,2,0)),0)</f>
        <v>0</v>
      </c>
      <c r="F434" s="192"/>
      <c r="G434" s="191"/>
      <c r="H434" s="192"/>
      <c r="I434" s="182">
        <f>IF(G434=0,0,(H434*(VLOOKUP(G434,'Fee Schedule'!$C$2:$D$35,2,FALSE))))</f>
        <v>0</v>
      </c>
      <c r="J434" s="183" t="b">
        <f>IF(D434&gt;0,(IF(G434='Fee Schedule'!$C$2,'Fee Schedule'!$G$2,(IF(G434='Fee Schedule'!$C$3,'Fee Schedule'!$G$2,(IF(G434='Fee Schedule'!$C$4,'Fee Schedule'!$G$2,(IF(G434='Fee Schedule'!$C$5,'Fee Schedule'!$G$2,(IF(G434='Fee Schedule'!$C$6,'Fee Schedule'!$G$2,(IF(G434='Fee Schedule'!$C$10,'Fee Schedule'!$G$2,(IF(G434='Fee Schedule'!$C$22,'Fee Schedule'!$G$2,(VLOOKUP(D434,Families!$A$5:$I$205,4,0)))))))))))))))))</f>
        <v>0</v>
      </c>
      <c r="K434" s="210" t="b">
        <f>IF(D434&gt;0,(VLOOKUP(D434,Families!$A$5:$I$205,5,0)))</f>
        <v>0</v>
      </c>
      <c r="L434" s="260"/>
      <c r="M434" s="241"/>
      <c r="N434" s="241"/>
      <c r="O434" s="185">
        <f>IF(D434&gt;0,(VLOOKUP(D434,Families!$A$5:$I$205,3,0)),0)</f>
        <v>0</v>
      </c>
      <c r="P434" s="186">
        <f>IF(D434&gt;0,(VLOOKUP(D434,Families!$A$5:$I$205,7,0)),0)</f>
        <v>0</v>
      </c>
      <c r="Q434" s="200">
        <f>IF(D434&gt;0,(VLOOKUP(D434,Families!$A$5:$I$205,8,0)),0)</f>
        <v>0</v>
      </c>
      <c r="R434" s="201">
        <f>IF(D434&gt;0,(VLOOKUP(D434,Families!$A$5:$I$205,9,0)),0)</f>
        <v>0</v>
      </c>
    </row>
    <row r="435" spans="1:18" s="202" customFormat="1" ht="15" customHeight="1" x14ac:dyDescent="0.35">
      <c r="A435" s="189"/>
      <c r="B435" s="264"/>
      <c r="C435" s="264"/>
      <c r="D435" s="190"/>
      <c r="E435" s="179">
        <f>IF(D435&gt;0,(VLOOKUP(D435,Families!$A$5:$I$205,2,0)),0)</f>
        <v>0</v>
      </c>
      <c r="F435" s="192"/>
      <c r="G435" s="191"/>
      <c r="H435" s="192"/>
      <c r="I435" s="182">
        <f>IF(G435=0,0,(H435*(VLOOKUP(G435,'Fee Schedule'!$C$2:$D$35,2,FALSE))))</f>
        <v>0</v>
      </c>
      <c r="J435" s="183" t="b">
        <f>IF(D435&gt;0,(IF(G435='Fee Schedule'!$C$2,'Fee Schedule'!$G$2,(IF(G435='Fee Schedule'!$C$3,'Fee Schedule'!$G$2,(IF(G435='Fee Schedule'!$C$4,'Fee Schedule'!$G$2,(IF(G435='Fee Schedule'!$C$5,'Fee Schedule'!$G$2,(IF(G435='Fee Schedule'!$C$6,'Fee Schedule'!$G$2,(IF(G435='Fee Schedule'!$C$10,'Fee Schedule'!$G$2,(IF(G435='Fee Schedule'!$C$22,'Fee Schedule'!$G$2,(VLOOKUP(D435,Families!$A$5:$I$205,4,0)))))))))))))))))</f>
        <v>0</v>
      </c>
      <c r="K435" s="210" t="b">
        <f>IF(D435&gt;0,(VLOOKUP(D435,Families!$A$5:$I$205,5,0)))</f>
        <v>0</v>
      </c>
      <c r="L435" s="260"/>
      <c r="M435" s="241"/>
      <c r="N435" s="241"/>
      <c r="O435" s="185">
        <f>IF(D435&gt;0,(VLOOKUP(D435,Families!$A$5:$I$205,3,0)),0)</f>
        <v>0</v>
      </c>
      <c r="P435" s="186">
        <f>IF(D435&gt;0,(VLOOKUP(D435,Families!$A$5:$I$205,7,0)),0)</f>
        <v>0</v>
      </c>
      <c r="Q435" s="200">
        <f>IF(D435&gt;0,(VLOOKUP(D435,Families!$A$5:$I$205,8,0)),0)</f>
        <v>0</v>
      </c>
      <c r="R435" s="201">
        <f>IF(D435&gt;0,(VLOOKUP(D435,Families!$A$5:$I$205,9,0)),0)</f>
        <v>0</v>
      </c>
    </row>
    <row r="436" spans="1:18" s="202" customFormat="1" ht="15" customHeight="1" x14ac:dyDescent="0.35">
      <c r="A436" s="189"/>
      <c r="B436" s="264"/>
      <c r="C436" s="264"/>
      <c r="D436" s="190"/>
      <c r="E436" s="179">
        <f>IF(D436&gt;0,(VLOOKUP(D436,Families!$A$5:$I$205,2,0)),0)</f>
        <v>0</v>
      </c>
      <c r="F436" s="192"/>
      <c r="G436" s="191"/>
      <c r="H436" s="192"/>
      <c r="I436" s="182">
        <f>IF(G436=0,0,(H436*(VLOOKUP(G436,'Fee Schedule'!$C$2:$D$35,2,FALSE))))</f>
        <v>0</v>
      </c>
      <c r="J436" s="183" t="b">
        <f>IF(D436&gt;0,(IF(G436='Fee Schedule'!$C$2,'Fee Schedule'!$G$2,(IF(G436='Fee Schedule'!$C$3,'Fee Schedule'!$G$2,(IF(G436='Fee Schedule'!$C$4,'Fee Schedule'!$G$2,(IF(G436='Fee Schedule'!$C$5,'Fee Schedule'!$G$2,(IF(G436='Fee Schedule'!$C$6,'Fee Schedule'!$G$2,(IF(G436='Fee Schedule'!$C$10,'Fee Schedule'!$G$2,(IF(G436='Fee Schedule'!$C$22,'Fee Schedule'!$G$2,(VLOOKUP(D436,Families!$A$5:$I$205,4,0)))))))))))))))))</f>
        <v>0</v>
      </c>
      <c r="K436" s="210" t="b">
        <f>IF(D436&gt;0,(VLOOKUP(D436,Families!$A$5:$I$205,5,0)))</f>
        <v>0</v>
      </c>
      <c r="L436" s="260"/>
      <c r="M436" s="241"/>
      <c r="N436" s="241"/>
      <c r="O436" s="185">
        <f>IF(D436&gt;0,(VLOOKUP(D436,Families!$A$5:$I$205,3,0)),0)</f>
        <v>0</v>
      </c>
      <c r="P436" s="186">
        <f>IF(D436&gt;0,(VLOOKUP(D436,Families!$A$5:$I$205,7,0)),0)</f>
        <v>0</v>
      </c>
      <c r="Q436" s="200">
        <f>IF(D436&gt;0,(VLOOKUP(D436,Families!$A$5:$I$205,8,0)),0)</f>
        <v>0</v>
      </c>
      <c r="R436" s="201">
        <f>IF(D436&gt;0,(VLOOKUP(D436,Families!$A$5:$I$205,9,0)),0)</f>
        <v>0</v>
      </c>
    </row>
    <row r="437" spans="1:18" s="202" customFormat="1" ht="15" customHeight="1" x14ac:dyDescent="0.35">
      <c r="A437" s="189"/>
      <c r="B437" s="264"/>
      <c r="C437" s="264"/>
      <c r="D437" s="190"/>
      <c r="E437" s="179">
        <f>IF(D437&gt;0,(VLOOKUP(D437,Families!$A$5:$I$205,2,0)),0)</f>
        <v>0</v>
      </c>
      <c r="F437" s="192"/>
      <c r="G437" s="191"/>
      <c r="H437" s="192"/>
      <c r="I437" s="182">
        <f>IF(G437=0,0,(H437*(VLOOKUP(G437,'Fee Schedule'!$C$2:$D$35,2,FALSE))))</f>
        <v>0</v>
      </c>
      <c r="J437" s="183" t="b">
        <f>IF(D437&gt;0,(IF(G437='Fee Schedule'!$C$2,'Fee Schedule'!$G$2,(IF(G437='Fee Schedule'!$C$3,'Fee Schedule'!$G$2,(IF(G437='Fee Schedule'!$C$4,'Fee Schedule'!$G$2,(IF(G437='Fee Schedule'!$C$5,'Fee Schedule'!$G$2,(IF(G437='Fee Schedule'!$C$6,'Fee Schedule'!$G$2,(IF(G437='Fee Schedule'!$C$10,'Fee Schedule'!$G$2,(IF(G437='Fee Schedule'!$C$22,'Fee Schedule'!$G$2,(VLOOKUP(D437,Families!$A$5:$I$205,4,0)))))))))))))))))</f>
        <v>0</v>
      </c>
      <c r="K437" s="210" t="b">
        <f>IF(D437&gt;0,(VLOOKUP(D437,Families!$A$5:$I$205,5,0)))</f>
        <v>0</v>
      </c>
      <c r="L437" s="260"/>
      <c r="M437" s="241"/>
      <c r="N437" s="241"/>
      <c r="O437" s="185">
        <f>IF(D437&gt;0,(VLOOKUP(D437,Families!$A$5:$I$205,3,0)),0)</f>
        <v>0</v>
      </c>
      <c r="P437" s="186">
        <f>IF(D437&gt;0,(VLOOKUP(D437,Families!$A$5:$I$205,7,0)),0)</f>
        <v>0</v>
      </c>
      <c r="Q437" s="200">
        <f>IF(D437&gt;0,(VLOOKUP(D437,Families!$A$5:$I$205,8,0)),0)</f>
        <v>0</v>
      </c>
      <c r="R437" s="201">
        <f>IF(D437&gt;0,(VLOOKUP(D437,Families!$A$5:$I$205,9,0)),0)</f>
        <v>0</v>
      </c>
    </row>
    <row r="438" spans="1:18" s="202" customFormat="1" ht="15" customHeight="1" x14ac:dyDescent="0.35">
      <c r="A438" s="189"/>
      <c r="B438" s="264"/>
      <c r="C438" s="264"/>
      <c r="D438" s="190"/>
      <c r="E438" s="179">
        <f>IF(D438&gt;0,(VLOOKUP(D438,Families!$A$5:$I$205,2,0)),0)</f>
        <v>0</v>
      </c>
      <c r="F438" s="192"/>
      <c r="G438" s="191"/>
      <c r="H438" s="192"/>
      <c r="I438" s="182">
        <f>IF(G438=0,0,(H438*(VLOOKUP(G438,'Fee Schedule'!$C$2:$D$35,2,FALSE))))</f>
        <v>0</v>
      </c>
      <c r="J438" s="183" t="b">
        <f>IF(D438&gt;0,(IF(G438='Fee Schedule'!$C$2,'Fee Schedule'!$G$2,(IF(G438='Fee Schedule'!$C$3,'Fee Schedule'!$G$2,(IF(G438='Fee Schedule'!$C$4,'Fee Schedule'!$G$2,(IF(G438='Fee Schedule'!$C$5,'Fee Schedule'!$G$2,(IF(G438='Fee Schedule'!$C$6,'Fee Schedule'!$G$2,(IF(G438='Fee Schedule'!$C$10,'Fee Schedule'!$G$2,(IF(G438='Fee Schedule'!$C$22,'Fee Schedule'!$G$2,(VLOOKUP(D438,Families!$A$5:$I$205,4,0)))))))))))))))))</f>
        <v>0</v>
      </c>
      <c r="K438" s="210" t="b">
        <f>IF(D438&gt;0,(VLOOKUP(D438,Families!$A$5:$I$205,5,0)))</f>
        <v>0</v>
      </c>
      <c r="L438" s="260"/>
      <c r="M438" s="241"/>
      <c r="N438" s="241"/>
      <c r="O438" s="185">
        <f>IF(D438&gt;0,(VLOOKUP(D438,Families!$A$5:$I$205,3,0)),0)</f>
        <v>0</v>
      </c>
      <c r="P438" s="186">
        <f>IF(D438&gt;0,(VLOOKUP(D438,Families!$A$5:$I$205,7,0)),0)</f>
        <v>0</v>
      </c>
      <c r="Q438" s="200">
        <f>IF(D438&gt;0,(VLOOKUP(D438,Families!$A$5:$I$205,8,0)),0)</f>
        <v>0</v>
      </c>
      <c r="R438" s="201">
        <f>IF(D438&gt;0,(VLOOKUP(D438,Families!$A$5:$I$205,9,0)),0)</f>
        <v>0</v>
      </c>
    </row>
    <row r="439" spans="1:18" s="202" customFormat="1" ht="15" customHeight="1" x14ac:dyDescent="0.35">
      <c r="A439" s="189"/>
      <c r="B439" s="264"/>
      <c r="C439" s="264"/>
      <c r="D439" s="190"/>
      <c r="E439" s="179">
        <f>IF(D439&gt;0,(VLOOKUP(D439,Families!$A$5:$I$205,2,0)),0)</f>
        <v>0</v>
      </c>
      <c r="F439" s="192"/>
      <c r="G439" s="191"/>
      <c r="H439" s="192"/>
      <c r="I439" s="182">
        <f>IF(G439=0,0,(H439*(VLOOKUP(G439,'Fee Schedule'!$C$2:$D$35,2,FALSE))))</f>
        <v>0</v>
      </c>
      <c r="J439" s="183" t="b">
        <f>IF(D439&gt;0,(IF(G439='Fee Schedule'!$C$2,'Fee Schedule'!$G$2,(IF(G439='Fee Schedule'!$C$3,'Fee Schedule'!$G$2,(IF(G439='Fee Schedule'!$C$4,'Fee Schedule'!$G$2,(IF(G439='Fee Schedule'!$C$5,'Fee Schedule'!$G$2,(IF(G439='Fee Schedule'!$C$6,'Fee Schedule'!$G$2,(IF(G439='Fee Schedule'!$C$10,'Fee Schedule'!$G$2,(IF(G439='Fee Schedule'!$C$22,'Fee Schedule'!$G$2,(VLOOKUP(D439,Families!$A$5:$I$205,4,0)))))))))))))))))</f>
        <v>0</v>
      </c>
      <c r="K439" s="210" t="b">
        <f>IF(D439&gt;0,(VLOOKUP(D439,Families!$A$5:$I$205,5,0)))</f>
        <v>0</v>
      </c>
      <c r="L439" s="260"/>
      <c r="M439" s="241"/>
      <c r="N439" s="241"/>
      <c r="O439" s="185">
        <f>IF(D439&gt;0,(VLOOKUP(D439,Families!$A$5:$I$205,3,0)),0)</f>
        <v>0</v>
      </c>
      <c r="P439" s="186">
        <f>IF(D439&gt;0,(VLOOKUP(D439,Families!$A$5:$I$205,7,0)),0)</f>
        <v>0</v>
      </c>
      <c r="Q439" s="200">
        <f>IF(D439&gt;0,(VLOOKUP(D439,Families!$A$5:$I$205,8,0)),0)</f>
        <v>0</v>
      </c>
      <c r="R439" s="201">
        <f>IF(D439&gt;0,(VLOOKUP(D439,Families!$A$5:$I$205,9,0)),0)</f>
        <v>0</v>
      </c>
    </row>
    <row r="440" spans="1:18" s="202" customFormat="1" ht="15" customHeight="1" x14ac:dyDescent="0.35">
      <c r="A440" s="189"/>
      <c r="B440" s="264"/>
      <c r="C440" s="264"/>
      <c r="D440" s="190"/>
      <c r="E440" s="179">
        <f>IF(D440&gt;0,(VLOOKUP(D440,Families!$A$5:$I$205,2,0)),0)</f>
        <v>0</v>
      </c>
      <c r="F440" s="192"/>
      <c r="G440" s="191"/>
      <c r="H440" s="192"/>
      <c r="I440" s="182">
        <f>IF(G440=0,0,(H440*(VLOOKUP(G440,'Fee Schedule'!$C$2:$D$35,2,FALSE))))</f>
        <v>0</v>
      </c>
      <c r="J440" s="183" t="b">
        <f>IF(D440&gt;0,(IF(G440='Fee Schedule'!$C$2,'Fee Schedule'!$G$2,(IF(G440='Fee Schedule'!$C$3,'Fee Schedule'!$G$2,(IF(G440='Fee Schedule'!$C$4,'Fee Schedule'!$G$2,(IF(G440='Fee Schedule'!$C$5,'Fee Schedule'!$G$2,(IF(G440='Fee Schedule'!$C$6,'Fee Schedule'!$G$2,(IF(G440='Fee Schedule'!$C$10,'Fee Schedule'!$G$2,(IF(G440='Fee Schedule'!$C$22,'Fee Schedule'!$G$2,(VLOOKUP(D440,Families!$A$5:$I$205,4,0)))))))))))))))))</f>
        <v>0</v>
      </c>
      <c r="K440" s="210" t="b">
        <f>IF(D440&gt;0,(VLOOKUP(D440,Families!$A$5:$I$205,5,0)))</f>
        <v>0</v>
      </c>
      <c r="L440" s="260"/>
      <c r="M440" s="241"/>
      <c r="N440" s="241"/>
      <c r="O440" s="185">
        <f>IF(D440&gt;0,(VLOOKUP(D440,Families!$A$5:$I$205,3,0)),0)</f>
        <v>0</v>
      </c>
      <c r="P440" s="186">
        <f>IF(D440&gt;0,(VLOOKUP(D440,Families!$A$5:$I$205,7,0)),0)</f>
        <v>0</v>
      </c>
      <c r="Q440" s="200">
        <f>IF(D440&gt;0,(VLOOKUP(D440,Families!$A$5:$I$205,8,0)),0)</f>
        <v>0</v>
      </c>
      <c r="R440" s="201">
        <f>IF(D440&gt;0,(VLOOKUP(D440,Families!$A$5:$I$205,9,0)),0)</f>
        <v>0</v>
      </c>
    </row>
    <row r="441" spans="1:18" s="202" customFormat="1" ht="15" customHeight="1" x14ac:dyDescent="0.35">
      <c r="A441" s="189"/>
      <c r="B441" s="264"/>
      <c r="C441" s="264"/>
      <c r="D441" s="190"/>
      <c r="E441" s="179">
        <f>IF(D441&gt;0,(VLOOKUP(D441,Families!$A$5:$I$205,2,0)),0)</f>
        <v>0</v>
      </c>
      <c r="F441" s="192"/>
      <c r="G441" s="191"/>
      <c r="H441" s="192"/>
      <c r="I441" s="182">
        <f>IF(G441=0,0,(H441*(VLOOKUP(G441,'Fee Schedule'!$C$2:$D$35,2,FALSE))))</f>
        <v>0</v>
      </c>
      <c r="J441" s="183" t="b">
        <f>IF(D441&gt;0,(IF(G441='Fee Schedule'!$C$2,'Fee Schedule'!$G$2,(IF(G441='Fee Schedule'!$C$3,'Fee Schedule'!$G$2,(IF(G441='Fee Schedule'!$C$4,'Fee Schedule'!$G$2,(IF(G441='Fee Schedule'!$C$5,'Fee Schedule'!$G$2,(IF(G441='Fee Schedule'!$C$6,'Fee Schedule'!$G$2,(IF(G441='Fee Schedule'!$C$10,'Fee Schedule'!$G$2,(IF(G441='Fee Schedule'!$C$22,'Fee Schedule'!$G$2,(VLOOKUP(D441,Families!$A$5:$I$205,4,0)))))))))))))))))</f>
        <v>0</v>
      </c>
      <c r="K441" s="210" t="b">
        <f>IF(D441&gt;0,(VLOOKUP(D441,Families!$A$5:$I$205,5,0)))</f>
        <v>0</v>
      </c>
      <c r="L441" s="260"/>
      <c r="M441" s="241"/>
      <c r="N441" s="241"/>
      <c r="O441" s="185">
        <f>IF(D441&gt;0,(VLOOKUP(D441,Families!$A$5:$I$205,3,0)),0)</f>
        <v>0</v>
      </c>
      <c r="P441" s="186">
        <f>IF(D441&gt;0,(VLOOKUP(D441,Families!$A$5:$I$205,7,0)),0)</f>
        <v>0</v>
      </c>
      <c r="Q441" s="200">
        <f>IF(D441&gt;0,(VLOOKUP(D441,Families!$A$5:$I$205,8,0)),0)</f>
        <v>0</v>
      </c>
      <c r="R441" s="201">
        <f>IF(D441&gt;0,(VLOOKUP(D441,Families!$A$5:$I$205,9,0)),0)</f>
        <v>0</v>
      </c>
    </row>
    <row r="442" spans="1:18" s="202" customFormat="1" ht="15" customHeight="1" x14ac:dyDescent="0.35">
      <c r="A442" s="189"/>
      <c r="B442" s="264"/>
      <c r="C442" s="264"/>
      <c r="D442" s="190"/>
      <c r="E442" s="179">
        <f>IF(D442&gt;0,(VLOOKUP(D442,Families!$A$5:$I$205,2,0)),0)</f>
        <v>0</v>
      </c>
      <c r="F442" s="192"/>
      <c r="G442" s="191"/>
      <c r="H442" s="192"/>
      <c r="I442" s="182">
        <f>IF(G442=0,0,(H442*(VLOOKUP(G442,'Fee Schedule'!$C$2:$D$35,2,FALSE))))</f>
        <v>0</v>
      </c>
      <c r="J442" s="183" t="b">
        <f>IF(D442&gt;0,(IF(G442='Fee Schedule'!$C$2,'Fee Schedule'!$G$2,(IF(G442='Fee Schedule'!$C$3,'Fee Schedule'!$G$2,(IF(G442='Fee Schedule'!$C$4,'Fee Schedule'!$G$2,(IF(G442='Fee Schedule'!$C$5,'Fee Schedule'!$G$2,(IF(G442='Fee Schedule'!$C$6,'Fee Schedule'!$G$2,(IF(G442='Fee Schedule'!$C$10,'Fee Schedule'!$G$2,(IF(G442='Fee Schedule'!$C$22,'Fee Schedule'!$G$2,(VLOOKUP(D442,Families!$A$5:$I$205,4,0)))))))))))))))))</f>
        <v>0</v>
      </c>
      <c r="K442" s="210" t="b">
        <f>IF(D442&gt;0,(VLOOKUP(D442,Families!$A$5:$I$205,5,0)))</f>
        <v>0</v>
      </c>
      <c r="L442" s="260"/>
      <c r="M442" s="241"/>
      <c r="N442" s="241"/>
      <c r="O442" s="185">
        <f>IF(D442&gt;0,(VLOOKUP(D442,Families!$A$5:$I$205,3,0)),0)</f>
        <v>0</v>
      </c>
      <c r="P442" s="186">
        <f>IF(D442&gt;0,(VLOOKUP(D442,Families!$A$5:$I$205,7,0)),0)</f>
        <v>0</v>
      </c>
      <c r="Q442" s="200">
        <f>IF(D442&gt;0,(VLOOKUP(D442,Families!$A$5:$I$205,8,0)),0)</f>
        <v>0</v>
      </c>
      <c r="R442" s="201">
        <f>IF(D442&gt;0,(VLOOKUP(D442,Families!$A$5:$I$205,9,0)),0)</f>
        <v>0</v>
      </c>
    </row>
    <row r="443" spans="1:18" s="202" customFormat="1" ht="15" customHeight="1" x14ac:dyDescent="0.35">
      <c r="A443" s="189"/>
      <c r="B443" s="264"/>
      <c r="C443" s="264"/>
      <c r="D443" s="190"/>
      <c r="E443" s="179">
        <f>IF(D443&gt;0,(VLOOKUP(D443,Families!$A$5:$I$205,2,0)),0)</f>
        <v>0</v>
      </c>
      <c r="F443" s="192"/>
      <c r="G443" s="191"/>
      <c r="H443" s="192"/>
      <c r="I443" s="182">
        <f>IF(G443=0,0,(H443*(VLOOKUP(G443,'Fee Schedule'!$C$2:$D$35,2,FALSE))))</f>
        <v>0</v>
      </c>
      <c r="J443" s="183" t="b">
        <f>IF(D443&gt;0,(IF(G443='Fee Schedule'!$C$2,'Fee Schedule'!$G$2,(IF(G443='Fee Schedule'!$C$3,'Fee Schedule'!$G$2,(IF(G443='Fee Schedule'!$C$4,'Fee Schedule'!$G$2,(IF(G443='Fee Schedule'!$C$5,'Fee Schedule'!$G$2,(IF(G443='Fee Schedule'!$C$6,'Fee Schedule'!$G$2,(IF(G443='Fee Schedule'!$C$10,'Fee Schedule'!$G$2,(IF(G443='Fee Schedule'!$C$22,'Fee Schedule'!$G$2,(VLOOKUP(D443,Families!$A$5:$I$205,4,0)))))))))))))))))</f>
        <v>0</v>
      </c>
      <c r="K443" s="210" t="b">
        <f>IF(D443&gt;0,(VLOOKUP(D443,Families!$A$5:$I$205,5,0)))</f>
        <v>0</v>
      </c>
      <c r="L443" s="260"/>
      <c r="M443" s="241"/>
      <c r="N443" s="241"/>
      <c r="O443" s="185">
        <f>IF(D443&gt;0,(VLOOKUP(D443,Families!$A$5:$I$205,3,0)),0)</f>
        <v>0</v>
      </c>
      <c r="P443" s="186">
        <f>IF(D443&gt;0,(VLOOKUP(D443,Families!$A$5:$I$205,7,0)),0)</f>
        <v>0</v>
      </c>
      <c r="Q443" s="200">
        <f>IF(D443&gt;0,(VLOOKUP(D443,Families!$A$5:$I$205,8,0)),0)</f>
        <v>0</v>
      </c>
      <c r="R443" s="201">
        <f>IF(D443&gt;0,(VLOOKUP(D443,Families!$A$5:$I$205,9,0)),0)</f>
        <v>0</v>
      </c>
    </row>
    <row r="444" spans="1:18" s="202" customFormat="1" ht="15" customHeight="1" x14ac:dyDescent="0.35">
      <c r="A444" s="189"/>
      <c r="B444" s="264"/>
      <c r="C444" s="264"/>
      <c r="D444" s="190"/>
      <c r="E444" s="179">
        <f>IF(D444&gt;0,(VLOOKUP(D444,Families!$A$5:$I$205,2,0)),0)</f>
        <v>0</v>
      </c>
      <c r="F444" s="192"/>
      <c r="G444" s="191"/>
      <c r="H444" s="192"/>
      <c r="I444" s="182">
        <f>IF(G444=0,0,(H444*(VLOOKUP(G444,'Fee Schedule'!$C$2:$D$35,2,FALSE))))</f>
        <v>0</v>
      </c>
      <c r="J444" s="183" t="b">
        <f>IF(D444&gt;0,(IF(G444='Fee Schedule'!$C$2,'Fee Schedule'!$G$2,(IF(G444='Fee Schedule'!$C$3,'Fee Schedule'!$G$2,(IF(G444='Fee Schedule'!$C$4,'Fee Schedule'!$G$2,(IF(G444='Fee Schedule'!$C$5,'Fee Schedule'!$G$2,(IF(G444='Fee Schedule'!$C$6,'Fee Schedule'!$G$2,(IF(G444='Fee Schedule'!$C$10,'Fee Schedule'!$G$2,(IF(G444='Fee Schedule'!$C$22,'Fee Schedule'!$G$2,(VLOOKUP(D444,Families!$A$5:$I$205,4,0)))))))))))))))))</f>
        <v>0</v>
      </c>
      <c r="K444" s="210" t="b">
        <f>IF(D444&gt;0,(VLOOKUP(D444,Families!$A$5:$I$205,5,0)))</f>
        <v>0</v>
      </c>
      <c r="L444" s="260"/>
      <c r="M444" s="241"/>
      <c r="N444" s="241"/>
      <c r="O444" s="185">
        <f>IF(D444&gt;0,(VLOOKUP(D444,Families!$A$5:$I$205,3,0)),0)</f>
        <v>0</v>
      </c>
      <c r="P444" s="186">
        <f>IF(D444&gt;0,(VLOOKUP(D444,Families!$A$5:$I$205,7,0)),0)</f>
        <v>0</v>
      </c>
      <c r="Q444" s="200">
        <f>IF(D444&gt;0,(VLOOKUP(D444,Families!$A$5:$I$205,8,0)),0)</f>
        <v>0</v>
      </c>
      <c r="R444" s="201">
        <f>IF(D444&gt;0,(VLOOKUP(D444,Families!$A$5:$I$205,9,0)),0)</f>
        <v>0</v>
      </c>
    </row>
    <row r="445" spans="1:18" s="202" customFormat="1" ht="15" customHeight="1" x14ac:dyDescent="0.35">
      <c r="A445" s="189"/>
      <c r="B445" s="264"/>
      <c r="C445" s="264"/>
      <c r="D445" s="190"/>
      <c r="E445" s="179">
        <f>IF(D445&gt;0,(VLOOKUP(D445,Families!$A$5:$I$205,2,0)),0)</f>
        <v>0</v>
      </c>
      <c r="F445" s="192"/>
      <c r="G445" s="191"/>
      <c r="H445" s="192"/>
      <c r="I445" s="182">
        <f>IF(G445=0,0,(H445*(VLOOKUP(G445,'Fee Schedule'!$C$2:$D$35,2,FALSE))))</f>
        <v>0</v>
      </c>
      <c r="J445" s="183" t="b">
        <f>IF(D445&gt;0,(IF(G445='Fee Schedule'!$C$2,'Fee Schedule'!$G$2,(IF(G445='Fee Schedule'!$C$3,'Fee Schedule'!$G$2,(IF(G445='Fee Schedule'!$C$4,'Fee Schedule'!$G$2,(IF(G445='Fee Schedule'!$C$5,'Fee Schedule'!$G$2,(IF(G445='Fee Schedule'!$C$6,'Fee Schedule'!$G$2,(IF(G445='Fee Schedule'!$C$10,'Fee Schedule'!$G$2,(IF(G445='Fee Schedule'!$C$22,'Fee Schedule'!$G$2,(VLOOKUP(D445,Families!$A$5:$I$205,4,0)))))))))))))))))</f>
        <v>0</v>
      </c>
      <c r="K445" s="210" t="b">
        <f>IF(D445&gt;0,(VLOOKUP(D445,Families!$A$5:$I$205,5,0)))</f>
        <v>0</v>
      </c>
      <c r="L445" s="260"/>
      <c r="M445" s="241"/>
      <c r="N445" s="241"/>
      <c r="O445" s="185">
        <f>IF(D445&gt;0,(VLOOKUP(D445,Families!$A$5:$I$205,3,0)),0)</f>
        <v>0</v>
      </c>
      <c r="P445" s="186">
        <f>IF(D445&gt;0,(VLOOKUP(D445,Families!$A$5:$I$205,7,0)),0)</f>
        <v>0</v>
      </c>
      <c r="Q445" s="200">
        <f>IF(D445&gt;0,(VLOOKUP(D445,Families!$A$5:$I$205,8,0)),0)</f>
        <v>0</v>
      </c>
      <c r="R445" s="201">
        <f>IF(D445&gt;0,(VLOOKUP(D445,Families!$A$5:$I$205,9,0)),0)</f>
        <v>0</v>
      </c>
    </row>
    <row r="446" spans="1:18" s="202" customFormat="1" ht="15" customHeight="1" x14ac:dyDescent="0.35">
      <c r="A446" s="189"/>
      <c r="B446" s="264"/>
      <c r="C446" s="264"/>
      <c r="D446" s="190"/>
      <c r="E446" s="179">
        <f>IF(D446&gt;0,(VLOOKUP(D446,Families!$A$5:$I$205,2,0)),0)</f>
        <v>0</v>
      </c>
      <c r="F446" s="192"/>
      <c r="G446" s="191"/>
      <c r="H446" s="192"/>
      <c r="I446" s="182">
        <f>IF(G446=0,0,(H446*(VLOOKUP(G446,'Fee Schedule'!$C$2:$D$35,2,FALSE))))</f>
        <v>0</v>
      </c>
      <c r="J446" s="183" t="b">
        <f>IF(D446&gt;0,(IF(G446='Fee Schedule'!$C$2,'Fee Schedule'!$G$2,(IF(G446='Fee Schedule'!$C$3,'Fee Schedule'!$G$2,(IF(G446='Fee Schedule'!$C$4,'Fee Schedule'!$G$2,(IF(G446='Fee Schedule'!$C$5,'Fee Schedule'!$G$2,(IF(G446='Fee Schedule'!$C$6,'Fee Schedule'!$G$2,(IF(G446='Fee Schedule'!$C$10,'Fee Schedule'!$G$2,(IF(G446='Fee Schedule'!$C$22,'Fee Schedule'!$G$2,(VLOOKUP(D446,Families!$A$5:$I$205,4,0)))))))))))))))))</f>
        <v>0</v>
      </c>
      <c r="K446" s="210" t="b">
        <f>IF(D446&gt;0,(VLOOKUP(D446,Families!$A$5:$I$205,5,0)))</f>
        <v>0</v>
      </c>
      <c r="L446" s="260"/>
      <c r="M446" s="241"/>
      <c r="N446" s="241"/>
      <c r="O446" s="185">
        <f>IF(D446&gt;0,(VLOOKUP(D446,Families!$A$5:$I$205,3,0)),0)</f>
        <v>0</v>
      </c>
      <c r="P446" s="186">
        <f>IF(D446&gt;0,(VLOOKUP(D446,Families!$A$5:$I$205,7,0)),0)</f>
        <v>0</v>
      </c>
      <c r="Q446" s="200">
        <f>IF(D446&gt;0,(VLOOKUP(D446,Families!$A$5:$I$205,8,0)),0)</f>
        <v>0</v>
      </c>
      <c r="R446" s="201">
        <f>IF(D446&gt;0,(VLOOKUP(D446,Families!$A$5:$I$205,9,0)),0)</f>
        <v>0</v>
      </c>
    </row>
    <row r="447" spans="1:18" s="202" customFormat="1" ht="15" customHeight="1" x14ac:dyDescent="0.35">
      <c r="A447" s="189"/>
      <c r="B447" s="264"/>
      <c r="C447" s="264"/>
      <c r="D447" s="190"/>
      <c r="E447" s="179">
        <f>IF(D447&gt;0,(VLOOKUP(D447,Families!$A$5:$I$205,2,0)),0)</f>
        <v>0</v>
      </c>
      <c r="F447" s="192"/>
      <c r="G447" s="191"/>
      <c r="H447" s="192"/>
      <c r="I447" s="182">
        <f>IF(G447=0,0,(H447*(VLOOKUP(G447,'Fee Schedule'!$C$2:$D$35,2,FALSE))))</f>
        <v>0</v>
      </c>
      <c r="J447" s="183" t="b">
        <f>IF(D447&gt;0,(IF(G447='Fee Schedule'!$C$2,'Fee Schedule'!$G$2,(IF(G447='Fee Schedule'!$C$3,'Fee Schedule'!$G$2,(IF(G447='Fee Schedule'!$C$4,'Fee Schedule'!$G$2,(IF(G447='Fee Schedule'!$C$5,'Fee Schedule'!$G$2,(IF(G447='Fee Schedule'!$C$6,'Fee Schedule'!$G$2,(IF(G447='Fee Schedule'!$C$10,'Fee Schedule'!$G$2,(IF(G447='Fee Schedule'!$C$22,'Fee Schedule'!$G$2,(VLOOKUP(D447,Families!$A$5:$I$205,4,0)))))))))))))))))</f>
        <v>0</v>
      </c>
      <c r="K447" s="210" t="b">
        <f>IF(D447&gt;0,(VLOOKUP(D447,Families!$A$5:$I$205,5,0)))</f>
        <v>0</v>
      </c>
      <c r="L447" s="260"/>
      <c r="M447" s="241"/>
      <c r="N447" s="241"/>
      <c r="O447" s="185">
        <f>IF(D447&gt;0,(VLOOKUP(D447,Families!$A$5:$I$205,3,0)),0)</f>
        <v>0</v>
      </c>
      <c r="P447" s="186">
        <f>IF(D447&gt;0,(VLOOKUP(D447,Families!$A$5:$I$205,7,0)),0)</f>
        <v>0</v>
      </c>
      <c r="Q447" s="200">
        <f>IF(D447&gt;0,(VLOOKUP(D447,Families!$A$5:$I$205,8,0)),0)</f>
        <v>0</v>
      </c>
      <c r="R447" s="201">
        <f>IF(D447&gt;0,(VLOOKUP(D447,Families!$A$5:$I$205,9,0)),0)</f>
        <v>0</v>
      </c>
    </row>
    <row r="448" spans="1:18" s="202" customFormat="1" ht="15" customHeight="1" x14ac:dyDescent="0.35">
      <c r="A448" s="189"/>
      <c r="B448" s="264"/>
      <c r="C448" s="264"/>
      <c r="D448" s="190"/>
      <c r="E448" s="179">
        <f>IF(D448&gt;0,(VLOOKUP(D448,Families!$A$5:$I$205,2,0)),0)</f>
        <v>0</v>
      </c>
      <c r="F448" s="192"/>
      <c r="G448" s="191"/>
      <c r="H448" s="192"/>
      <c r="I448" s="182">
        <f>IF(G448=0,0,(H448*(VLOOKUP(G448,'Fee Schedule'!$C$2:$D$35,2,FALSE))))</f>
        <v>0</v>
      </c>
      <c r="J448" s="183" t="b">
        <f>IF(D448&gt;0,(IF(G448='Fee Schedule'!$C$2,'Fee Schedule'!$G$2,(IF(G448='Fee Schedule'!$C$3,'Fee Schedule'!$G$2,(IF(G448='Fee Schedule'!$C$4,'Fee Schedule'!$G$2,(IF(G448='Fee Schedule'!$C$5,'Fee Schedule'!$G$2,(IF(G448='Fee Schedule'!$C$6,'Fee Schedule'!$G$2,(IF(G448='Fee Schedule'!$C$10,'Fee Schedule'!$G$2,(IF(G448='Fee Schedule'!$C$22,'Fee Schedule'!$G$2,(VLOOKUP(D448,Families!$A$5:$I$205,4,0)))))))))))))))))</f>
        <v>0</v>
      </c>
      <c r="K448" s="210" t="b">
        <f>IF(D448&gt;0,(VLOOKUP(D448,Families!$A$5:$I$205,5,0)))</f>
        <v>0</v>
      </c>
      <c r="L448" s="260"/>
      <c r="M448" s="241"/>
      <c r="N448" s="241"/>
      <c r="O448" s="185">
        <f>IF(D448&gt;0,(VLOOKUP(D448,Families!$A$5:$I$205,3,0)),0)</f>
        <v>0</v>
      </c>
      <c r="P448" s="186">
        <f>IF(D448&gt;0,(VLOOKUP(D448,Families!$A$5:$I$205,7,0)),0)</f>
        <v>0</v>
      </c>
      <c r="Q448" s="200">
        <f>IF(D448&gt;0,(VLOOKUP(D448,Families!$A$5:$I$205,8,0)),0)</f>
        <v>0</v>
      </c>
      <c r="R448" s="201">
        <f>IF(D448&gt;0,(VLOOKUP(D448,Families!$A$5:$I$205,9,0)),0)</f>
        <v>0</v>
      </c>
    </row>
    <row r="449" spans="1:18" s="202" customFormat="1" ht="15" customHeight="1" x14ac:dyDescent="0.35">
      <c r="A449" s="189"/>
      <c r="B449" s="264"/>
      <c r="C449" s="264"/>
      <c r="D449" s="190"/>
      <c r="E449" s="179">
        <f>IF(D449&gt;0,(VLOOKUP(D449,Families!$A$5:$I$205,2,0)),0)</f>
        <v>0</v>
      </c>
      <c r="F449" s="192"/>
      <c r="G449" s="191"/>
      <c r="H449" s="192"/>
      <c r="I449" s="182">
        <f>IF(G449=0,0,(H449*(VLOOKUP(G449,'Fee Schedule'!$C$2:$D$35,2,FALSE))))</f>
        <v>0</v>
      </c>
      <c r="J449" s="183" t="b">
        <f>IF(D449&gt;0,(IF(G449='Fee Schedule'!$C$2,'Fee Schedule'!$G$2,(IF(G449='Fee Schedule'!$C$3,'Fee Schedule'!$G$2,(IF(G449='Fee Schedule'!$C$4,'Fee Schedule'!$G$2,(IF(G449='Fee Schedule'!$C$5,'Fee Schedule'!$G$2,(IF(G449='Fee Schedule'!$C$6,'Fee Schedule'!$G$2,(IF(G449='Fee Schedule'!$C$10,'Fee Schedule'!$G$2,(IF(G449='Fee Schedule'!$C$22,'Fee Schedule'!$G$2,(VLOOKUP(D449,Families!$A$5:$I$205,4,0)))))))))))))))))</f>
        <v>0</v>
      </c>
      <c r="K449" s="210" t="b">
        <f>IF(D449&gt;0,(VLOOKUP(D449,Families!$A$5:$I$205,5,0)))</f>
        <v>0</v>
      </c>
      <c r="L449" s="260"/>
      <c r="M449" s="241"/>
      <c r="N449" s="241"/>
      <c r="O449" s="185">
        <f>IF(D449&gt;0,(VLOOKUP(D449,Families!$A$5:$I$205,3,0)),0)</f>
        <v>0</v>
      </c>
      <c r="P449" s="186">
        <f>IF(D449&gt;0,(VLOOKUP(D449,Families!$A$5:$I$205,7,0)),0)</f>
        <v>0</v>
      </c>
      <c r="Q449" s="200">
        <f>IF(D449&gt;0,(VLOOKUP(D449,Families!$A$5:$I$205,8,0)),0)</f>
        <v>0</v>
      </c>
      <c r="R449" s="201">
        <f>IF(D449&gt;0,(VLOOKUP(D449,Families!$A$5:$I$205,9,0)),0)</f>
        <v>0</v>
      </c>
    </row>
    <row r="450" spans="1:18" s="202" customFormat="1" ht="15" customHeight="1" x14ac:dyDescent="0.35">
      <c r="A450" s="189"/>
      <c r="B450" s="264"/>
      <c r="C450" s="264"/>
      <c r="D450" s="190"/>
      <c r="E450" s="179">
        <f>IF(D450&gt;0,(VLOOKUP(D450,Families!$A$5:$I$205,2,0)),0)</f>
        <v>0</v>
      </c>
      <c r="F450" s="192"/>
      <c r="G450" s="191"/>
      <c r="H450" s="192"/>
      <c r="I450" s="182">
        <f>IF(G450=0,0,(H450*(VLOOKUP(G450,'Fee Schedule'!$C$2:$D$35,2,FALSE))))</f>
        <v>0</v>
      </c>
      <c r="J450" s="183" t="b">
        <f>IF(D450&gt;0,(IF(G450='Fee Schedule'!$C$2,'Fee Schedule'!$G$2,(IF(G450='Fee Schedule'!$C$3,'Fee Schedule'!$G$2,(IF(G450='Fee Schedule'!$C$4,'Fee Schedule'!$G$2,(IF(G450='Fee Schedule'!$C$5,'Fee Schedule'!$G$2,(IF(G450='Fee Schedule'!$C$6,'Fee Schedule'!$G$2,(IF(G450='Fee Schedule'!$C$10,'Fee Schedule'!$G$2,(IF(G450='Fee Schedule'!$C$22,'Fee Schedule'!$G$2,(VLOOKUP(D450,Families!$A$5:$I$205,4,0)))))))))))))))))</f>
        <v>0</v>
      </c>
      <c r="K450" s="210" t="b">
        <f>IF(D450&gt;0,(VLOOKUP(D450,Families!$A$5:$I$205,5,0)))</f>
        <v>0</v>
      </c>
      <c r="L450" s="260"/>
      <c r="M450" s="241"/>
      <c r="N450" s="241"/>
      <c r="O450" s="185">
        <f>IF(D450&gt;0,(VLOOKUP(D450,Families!$A$5:$I$205,3,0)),0)</f>
        <v>0</v>
      </c>
      <c r="P450" s="186">
        <f>IF(D450&gt;0,(VLOOKUP(D450,Families!$A$5:$I$205,7,0)),0)</f>
        <v>0</v>
      </c>
      <c r="Q450" s="200">
        <f>IF(D450&gt;0,(VLOOKUP(D450,Families!$A$5:$I$205,8,0)),0)</f>
        <v>0</v>
      </c>
      <c r="R450" s="201">
        <f>IF(D450&gt;0,(VLOOKUP(D450,Families!$A$5:$I$205,9,0)),0)</f>
        <v>0</v>
      </c>
    </row>
    <row r="451" spans="1:18" s="202" customFormat="1" ht="15" customHeight="1" x14ac:dyDescent="0.35">
      <c r="A451" s="189"/>
      <c r="B451" s="264"/>
      <c r="C451" s="264"/>
      <c r="D451" s="190"/>
      <c r="E451" s="179">
        <f>IF(D451&gt;0,(VLOOKUP(D451,Families!$A$5:$I$205,2,0)),0)</f>
        <v>0</v>
      </c>
      <c r="F451" s="192"/>
      <c r="G451" s="191"/>
      <c r="H451" s="192"/>
      <c r="I451" s="182">
        <f>IF(G451=0,0,(H451*(VLOOKUP(G451,'Fee Schedule'!$C$2:$D$35,2,FALSE))))</f>
        <v>0</v>
      </c>
      <c r="J451" s="183" t="b">
        <f>IF(D451&gt;0,(IF(G451='Fee Schedule'!$C$2,'Fee Schedule'!$G$2,(IF(G451='Fee Schedule'!$C$3,'Fee Schedule'!$G$2,(IF(G451='Fee Schedule'!$C$4,'Fee Schedule'!$G$2,(IF(G451='Fee Schedule'!$C$5,'Fee Schedule'!$G$2,(IF(G451='Fee Schedule'!$C$6,'Fee Schedule'!$G$2,(IF(G451='Fee Schedule'!$C$10,'Fee Schedule'!$G$2,(IF(G451='Fee Schedule'!$C$22,'Fee Schedule'!$G$2,(VLOOKUP(D451,Families!$A$5:$I$205,4,0)))))))))))))))))</f>
        <v>0</v>
      </c>
      <c r="K451" s="210" t="b">
        <f>IF(D451&gt;0,(VLOOKUP(D451,Families!$A$5:$I$205,5,0)))</f>
        <v>0</v>
      </c>
      <c r="L451" s="260"/>
      <c r="M451" s="241"/>
      <c r="N451" s="241"/>
      <c r="O451" s="185">
        <f>IF(D451&gt;0,(VLOOKUP(D451,Families!$A$5:$I$205,3,0)),0)</f>
        <v>0</v>
      </c>
      <c r="P451" s="186">
        <f>IF(D451&gt;0,(VLOOKUP(D451,Families!$A$5:$I$205,7,0)),0)</f>
        <v>0</v>
      </c>
      <c r="Q451" s="200">
        <f>IF(D451&gt;0,(VLOOKUP(D451,Families!$A$5:$I$205,8,0)),0)</f>
        <v>0</v>
      </c>
      <c r="R451" s="201">
        <f>IF(D451&gt;0,(VLOOKUP(D451,Families!$A$5:$I$205,9,0)),0)</f>
        <v>0</v>
      </c>
    </row>
    <row r="452" spans="1:18" s="202" customFormat="1" ht="15" customHeight="1" x14ac:dyDescent="0.35">
      <c r="A452" s="189"/>
      <c r="B452" s="264"/>
      <c r="C452" s="264"/>
      <c r="D452" s="190"/>
      <c r="E452" s="179">
        <f>IF(D452&gt;0,(VLOOKUP(D452,Families!$A$5:$I$205,2,0)),0)</f>
        <v>0</v>
      </c>
      <c r="F452" s="192"/>
      <c r="G452" s="191"/>
      <c r="H452" s="192"/>
      <c r="I452" s="182">
        <f>IF(G452=0,0,(H452*(VLOOKUP(G452,'Fee Schedule'!$C$2:$D$35,2,FALSE))))</f>
        <v>0</v>
      </c>
      <c r="J452" s="183" t="b">
        <f>IF(D452&gt;0,(IF(G452='Fee Schedule'!$C$2,'Fee Schedule'!$G$2,(IF(G452='Fee Schedule'!$C$3,'Fee Schedule'!$G$2,(IF(G452='Fee Schedule'!$C$4,'Fee Schedule'!$G$2,(IF(G452='Fee Schedule'!$C$5,'Fee Schedule'!$G$2,(IF(G452='Fee Schedule'!$C$6,'Fee Schedule'!$G$2,(IF(G452='Fee Schedule'!$C$10,'Fee Schedule'!$G$2,(IF(G452='Fee Schedule'!$C$22,'Fee Schedule'!$G$2,(VLOOKUP(D452,Families!$A$5:$I$205,4,0)))))))))))))))))</f>
        <v>0</v>
      </c>
      <c r="K452" s="210" t="b">
        <f>IF(D452&gt;0,(VLOOKUP(D452,Families!$A$5:$I$205,5,0)))</f>
        <v>0</v>
      </c>
      <c r="L452" s="260"/>
      <c r="M452" s="241"/>
      <c r="N452" s="241"/>
      <c r="O452" s="185">
        <f>IF(D452&gt;0,(VLOOKUP(D452,Families!$A$5:$I$205,3,0)),0)</f>
        <v>0</v>
      </c>
      <c r="P452" s="186">
        <f>IF(D452&gt;0,(VLOOKUP(D452,Families!$A$5:$I$205,7,0)),0)</f>
        <v>0</v>
      </c>
      <c r="Q452" s="200">
        <f>IF(D452&gt;0,(VLOOKUP(D452,Families!$A$5:$I$205,8,0)),0)</f>
        <v>0</v>
      </c>
      <c r="R452" s="201">
        <f>IF(D452&gt;0,(VLOOKUP(D452,Families!$A$5:$I$205,9,0)),0)</f>
        <v>0</v>
      </c>
    </row>
    <row r="453" spans="1:18" s="202" customFormat="1" ht="15" customHeight="1" x14ac:dyDescent="0.35">
      <c r="A453" s="189"/>
      <c r="B453" s="264"/>
      <c r="C453" s="264"/>
      <c r="D453" s="190"/>
      <c r="E453" s="179">
        <f>IF(D453&gt;0,(VLOOKUP(D453,Families!$A$5:$I$205,2,0)),0)</f>
        <v>0</v>
      </c>
      <c r="F453" s="192"/>
      <c r="G453" s="191"/>
      <c r="H453" s="192"/>
      <c r="I453" s="182">
        <f>IF(G453=0,0,(H453*(VLOOKUP(G453,'Fee Schedule'!$C$2:$D$35,2,FALSE))))</f>
        <v>0</v>
      </c>
      <c r="J453" s="183" t="b">
        <f>IF(D453&gt;0,(IF(G453='Fee Schedule'!$C$2,'Fee Schedule'!$G$2,(IF(G453='Fee Schedule'!$C$3,'Fee Schedule'!$G$2,(IF(G453='Fee Schedule'!$C$4,'Fee Schedule'!$G$2,(IF(G453='Fee Schedule'!$C$5,'Fee Schedule'!$G$2,(IF(G453='Fee Schedule'!$C$6,'Fee Schedule'!$G$2,(IF(G453='Fee Schedule'!$C$10,'Fee Schedule'!$G$2,(IF(G453='Fee Schedule'!$C$22,'Fee Schedule'!$G$2,(VLOOKUP(D453,Families!$A$5:$I$205,4,0)))))))))))))))))</f>
        <v>0</v>
      </c>
      <c r="K453" s="210" t="b">
        <f>IF(D453&gt;0,(VLOOKUP(D453,Families!$A$5:$I$205,5,0)))</f>
        <v>0</v>
      </c>
      <c r="L453" s="260"/>
      <c r="M453" s="241"/>
      <c r="N453" s="241"/>
      <c r="O453" s="185">
        <f>IF(D453&gt;0,(VLOOKUP(D453,Families!$A$5:$I$205,3,0)),0)</f>
        <v>0</v>
      </c>
      <c r="P453" s="186">
        <f>IF(D453&gt;0,(VLOOKUP(D453,Families!$A$5:$I$205,7,0)),0)</f>
        <v>0</v>
      </c>
      <c r="Q453" s="200">
        <f>IF(D453&gt;0,(VLOOKUP(D453,Families!$A$5:$I$205,8,0)),0)</f>
        <v>0</v>
      </c>
      <c r="R453" s="201">
        <f>IF(D453&gt;0,(VLOOKUP(D453,Families!$A$5:$I$205,9,0)),0)</f>
        <v>0</v>
      </c>
    </row>
    <row r="454" spans="1:18" s="202" customFormat="1" ht="15" customHeight="1" x14ac:dyDescent="0.35">
      <c r="A454" s="189"/>
      <c r="B454" s="264"/>
      <c r="C454" s="264"/>
      <c r="D454" s="190"/>
      <c r="E454" s="179">
        <f>IF(D454&gt;0,(VLOOKUP(D454,Families!$A$5:$I$205,2,0)),0)</f>
        <v>0</v>
      </c>
      <c r="F454" s="192"/>
      <c r="G454" s="191"/>
      <c r="H454" s="192"/>
      <c r="I454" s="182">
        <f>IF(G454=0,0,(H454*(VLOOKUP(G454,'Fee Schedule'!$C$2:$D$35,2,FALSE))))</f>
        <v>0</v>
      </c>
      <c r="J454" s="183" t="b">
        <f>IF(D454&gt;0,(IF(G454='Fee Schedule'!$C$2,'Fee Schedule'!$G$2,(IF(G454='Fee Schedule'!$C$3,'Fee Schedule'!$G$2,(IF(G454='Fee Schedule'!$C$4,'Fee Schedule'!$G$2,(IF(G454='Fee Schedule'!$C$5,'Fee Schedule'!$G$2,(IF(G454='Fee Schedule'!$C$6,'Fee Schedule'!$G$2,(IF(G454='Fee Schedule'!$C$10,'Fee Schedule'!$G$2,(IF(G454='Fee Schedule'!$C$22,'Fee Schedule'!$G$2,(VLOOKUP(D454,Families!$A$5:$I$205,4,0)))))))))))))))))</f>
        <v>0</v>
      </c>
      <c r="K454" s="210" t="b">
        <f>IF(D454&gt;0,(VLOOKUP(D454,Families!$A$5:$I$205,5,0)))</f>
        <v>0</v>
      </c>
      <c r="L454" s="260"/>
      <c r="M454" s="241"/>
      <c r="N454" s="241"/>
      <c r="O454" s="185">
        <f>IF(D454&gt;0,(VLOOKUP(D454,Families!$A$5:$I$205,3,0)),0)</f>
        <v>0</v>
      </c>
      <c r="P454" s="186">
        <f>IF(D454&gt;0,(VLOOKUP(D454,Families!$A$5:$I$205,7,0)),0)</f>
        <v>0</v>
      </c>
      <c r="Q454" s="200">
        <f>IF(D454&gt;0,(VLOOKUP(D454,Families!$A$5:$I$205,8,0)),0)</f>
        <v>0</v>
      </c>
      <c r="R454" s="201">
        <f>IF(D454&gt;0,(VLOOKUP(D454,Families!$A$5:$I$205,9,0)),0)</f>
        <v>0</v>
      </c>
    </row>
    <row r="455" spans="1:18" s="202" customFormat="1" ht="15" customHeight="1" x14ac:dyDescent="0.35">
      <c r="A455" s="189"/>
      <c r="B455" s="264"/>
      <c r="C455" s="264"/>
      <c r="D455" s="190"/>
      <c r="E455" s="179">
        <f>IF(D455&gt;0,(VLOOKUP(D455,Families!$A$5:$I$205,2,0)),0)</f>
        <v>0</v>
      </c>
      <c r="F455" s="192"/>
      <c r="G455" s="191"/>
      <c r="H455" s="192"/>
      <c r="I455" s="182">
        <f>IF(G455=0,0,(H455*(VLOOKUP(G455,'Fee Schedule'!$C$2:$D$35,2,FALSE))))</f>
        <v>0</v>
      </c>
      <c r="J455" s="183" t="b">
        <f>IF(D455&gt;0,(IF(G455='Fee Schedule'!$C$2,'Fee Schedule'!$G$2,(IF(G455='Fee Schedule'!$C$3,'Fee Schedule'!$G$2,(IF(G455='Fee Schedule'!$C$4,'Fee Schedule'!$G$2,(IF(G455='Fee Schedule'!$C$5,'Fee Schedule'!$G$2,(IF(G455='Fee Schedule'!$C$6,'Fee Schedule'!$G$2,(IF(G455='Fee Schedule'!$C$10,'Fee Schedule'!$G$2,(IF(G455='Fee Schedule'!$C$22,'Fee Schedule'!$G$2,(VLOOKUP(D455,Families!$A$5:$I$205,4,0)))))))))))))))))</f>
        <v>0</v>
      </c>
      <c r="K455" s="210" t="b">
        <f>IF(D455&gt;0,(VLOOKUP(D455,Families!$A$5:$I$205,5,0)))</f>
        <v>0</v>
      </c>
      <c r="L455" s="260"/>
      <c r="M455" s="242"/>
      <c r="N455" s="241"/>
      <c r="O455" s="185">
        <f>IF(D455&gt;0,(VLOOKUP(D455,Families!$A$5:$I$205,3,0)),0)</f>
        <v>0</v>
      </c>
      <c r="P455" s="186">
        <f>IF(D455&gt;0,(VLOOKUP(D455,Families!$A$5:$I$205,7,0)),0)</f>
        <v>0</v>
      </c>
      <c r="Q455" s="200">
        <f>IF(D455&gt;0,(VLOOKUP(D455,Families!$A$5:$I$205,8,0)),0)</f>
        <v>0</v>
      </c>
      <c r="R455" s="201">
        <f>IF(D455&gt;0,(VLOOKUP(D455,Families!$A$5:$I$205,9,0)),0)</f>
        <v>0</v>
      </c>
    </row>
    <row r="456" spans="1:18" s="202" customFormat="1" ht="15" customHeight="1" x14ac:dyDescent="0.35">
      <c r="A456" s="189"/>
      <c r="B456" s="264"/>
      <c r="C456" s="264"/>
      <c r="D456" s="190"/>
      <c r="E456" s="179">
        <f>IF(D456&gt;0,(VLOOKUP(D456,Families!$A$5:$I$205,2,0)),0)</f>
        <v>0</v>
      </c>
      <c r="F456" s="192"/>
      <c r="G456" s="191"/>
      <c r="H456" s="192"/>
      <c r="I456" s="182">
        <f>IF(G456=0,0,(H456*(VLOOKUP(G456,'Fee Schedule'!$C$2:$D$35,2,FALSE))))</f>
        <v>0</v>
      </c>
      <c r="J456" s="183" t="b">
        <f>IF(D456&gt;0,(IF(G456='Fee Schedule'!$C$2,'Fee Schedule'!$G$2,(IF(G456='Fee Schedule'!$C$3,'Fee Schedule'!$G$2,(IF(G456='Fee Schedule'!$C$4,'Fee Schedule'!$G$2,(IF(G456='Fee Schedule'!$C$5,'Fee Schedule'!$G$2,(IF(G456='Fee Schedule'!$C$6,'Fee Schedule'!$G$2,(IF(G456='Fee Schedule'!$C$10,'Fee Schedule'!$G$2,(IF(G456='Fee Schedule'!$C$22,'Fee Schedule'!$G$2,(VLOOKUP(D456,Families!$A$5:$I$205,4,0)))))))))))))))))</f>
        <v>0</v>
      </c>
      <c r="K456" s="210" t="b">
        <f>IF(D456&gt;0,(VLOOKUP(D456,Families!$A$5:$I$205,5,0)))</f>
        <v>0</v>
      </c>
      <c r="L456" s="260"/>
      <c r="M456" s="242"/>
      <c r="N456" s="241"/>
      <c r="O456" s="185">
        <f>IF(D456&gt;0,(VLOOKUP(D456,Families!$A$5:$I$205,3,0)),0)</f>
        <v>0</v>
      </c>
      <c r="P456" s="186">
        <f>IF(D456&gt;0,(VLOOKUP(D456,Families!$A$5:$I$205,7,0)),0)</f>
        <v>0</v>
      </c>
      <c r="Q456" s="200">
        <f>IF(D456&gt;0,(VLOOKUP(D456,Families!$A$5:$I$205,8,0)),0)</f>
        <v>0</v>
      </c>
      <c r="R456" s="201">
        <f>IF(D456&gt;0,(VLOOKUP(D456,Families!$A$5:$I$205,9,0)),0)</f>
        <v>0</v>
      </c>
    </row>
    <row r="457" spans="1:18" s="202" customFormat="1" ht="15" customHeight="1" x14ac:dyDescent="0.35">
      <c r="A457" s="189"/>
      <c r="B457" s="264"/>
      <c r="C457" s="264"/>
      <c r="D457" s="190"/>
      <c r="E457" s="179">
        <f>IF(D457&gt;0,(VLOOKUP(D457,Families!$A$5:$I$205,2,0)),0)</f>
        <v>0</v>
      </c>
      <c r="F457" s="192"/>
      <c r="G457" s="191"/>
      <c r="H457" s="192"/>
      <c r="I457" s="182">
        <f>IF(G457=0,0,(H457*(VLOOKUP(G457,'Fee Schedule'!$C$2:$D$35,2,FALSE))))</f>
        <v>0</v>
      </c>
      <c r="J457" s="183" t="b">
        <f>IF(D457&gt;0,(IF(G457='Fee Schedule'!$C$2,'Fee Schedule'!$G$2,(IF(G457='Fee Schedule'!$C$3,'Fee Schedule'!$G$2,(IF(G457='Fee Schedule'!$C$4,'Fee Schedule'!$G$2,(IF(G457='Fee Schedule'!$C$5,'Fee Schedule'!$G$2,(IF(G457='Fee Schedule'!$C$6,'Fee Schedule'!$G$2,(IF(G457='Fee Schedule'!$C$10,'Fee Schedule'!$G$2,(IF(G457='Fee Schedule'!$C$22,'Fee Schedule'!$G$2,(VLOOKUP(D457,Families!$A$5:$I$205,4,0)))))))))))))))))</f>
        <v>0</v>
      </c>
      <c r="K457" s="210" t="b">
        <f>IF(D457&gt;0,(VLOOKUP(D457,Families!$A$5:$I$205,5,0)))</f>
        <v>0</v>
      </c>
      <c r="L457" s="260"/>
      <c r="M457" s="242"/>
      <c r="N457" s="241"/>
      <c r="O457" s="185">
        <f>IF(D457&gt;0,(VLOOKUP(D457,Families!$A$5:$I$205,3,0)),0)</f>
        <v>0</v>
      </c>
      <c r="P457" s="186">
        <f>IF(D457&gt;0,(VLOOKUP(D457,Families!$A$5:$I$205,7,0)),0)</f>
        <v>0</v>
      </c>
      <c r="Q457" s="200">
        <f>IF(D457&gt;0,(VLOOKUP(D457,Families!$A$5:$I$205,8,0)),0)</f>
        <v>0</v>
      </c>
      <c r="R457" s="201">
        <f>IF(D457&gt;0,(VLOOKUP(D457,Families!$A$5:$I$205,9,0)),0)</f>
        <v>0</v>
      </c>
    </row>
    <row r="458" spans="1:18" s="202" customFormat="1" ht="15" customHeight="1" x14ac:dyDescent="0.35">
      <c r="A458" s="189"/>
      <c r="B458" s="264"/>
      <c r="C458" s="264"/>
      <c r="D458" s="190"/>
      <c r="E458" s="179">
        <f>IF(D458&gt;0,(VLOOKUP(D458,Families!$A$5:$I$205,2,0)),0)</f>
        <v>0</v>
      </c>
      <c r="F458" s="192"/>
      <c r="G458" s="191"/>
      <c r="H458" s="192"/>
      <c r="I458" s="182">
        <f>IF(G458=0,0,(H458*(VLOOKUP(G458,'Fee Schedule'!$C$2:$D$35,2,FALSE))))</f>
        <v>0</v>
      </c>
      <c r="J458" s="183" t="b">
        <f>IF(D458&gt;0,(IF(G458='Fee Schedule'!$C$2,'Fee Schedule'!$G$2,(IF(G458='Fee Schedule'!$C$3,'Fee Schedule'!$G$2,(IF(G458='Fee Schedule'!$C$4,'Fee Schedule'!$G$2,(IF(G458='Fee Schedule'!$C$5,'Fee Schedule'!$G$2,(IF(G458='Fee Schedule'!$C$6,'Fee Schedule'!$G$2,(IF(G458='Fee Schedule'!$C$10,'Fee Schedule'!$G$2,(IF(G458='Fee Schedule'!$C$22,'Fee Schedule'!$G$2,(VLOOKUP(D458,Families!$A$5:$I$205,4,0)))))))))))))))))</f>
        <v>0</v>
      </c>
      <c r="K458" s="210" t="b">
        <f>IF(D458&gt;0,(VLOOKUP(D458,Families!$A$5:$I$205,5,0)))</f>
        <v>0</v>
      </c>
      <c r="L458" s="260"/>
      <c r="M458" s="242"/>
      <c r="N458" s="241"/>
      <c r="O458" s="185">
        <f>IF(D458&gt;0,(VLOOKUP(D458,Families!$A$5:$I$205,3,0)),0)</f>
        <v>0</v>
      </c>
      <c r="P458" s="186">
        <f>IF(D458&gt;0,(VLOOKUP(D458,Families!$A$5:$I$205,7,0)),0)</f>
        <v>0</v>
      </c>
      <c r="Q458" s="200">
        <f>IF(D458&gt;0,(VLOOKUP(D458,Families!$A$5:$I$205,8,0)),0)</f>
        <v>0</v>
      </c>
      <c r="R458" s="201">
        <f>IF(D458&gt;0,(VLOOKUP(D458,Families!$A$5:$I$205,9,0)),0)</f>
        <v>0</v>
      </c>
    </row>
    <row r="459" spans="1:18" s="202" customFormat="1" ht="15" customHeight="1" x14ac:dyDescent="0.35">
      <c r="A459" s="189"/>
      <c r="B459" s="264"/>
      <c r="C459" s="264"/>
      <c r="D459" s="190"/>
      <c r="E459" s="179">
        <f>IF(D459&gt;0,(VLOOKUP(D459,Families!$A$5:$I$205,2,0)),0)</f>
        <v>0</v>
      </c>
      <c r="F459" s="192"/>
      <c r="G459" s="191"/>
      <c r="H459" s="192"/>
      <c r="I459" s="182">
        <f>IF(G459=0,0,(H459*(VLOOKUP(G459,'Fee Schedule'!$C$2:$D$35,2,FALSE))))</f>
        <v>0</v>
      </c>
      <c r="J459" s="183" t="b">
        <f>IF(D459&gt;0,(IF(G459='Fee Schedule'!$C$2,'Fee Schedule'!$G$2,(IF(G459='Fee Schedule'!$C$3,'Fee Schedule'!$G$2,(IF(G459='Fee Schedule'!$C$4,'Fee Schedule'!$G$2,(IF(G459='Fee Schedule'!$C$5,'Fee Schedule'!$G$2,(IF(G459='Fee Schedule'!$C$6,'Fee Schedule'!$G$2,(IF(G459='Fee Schedule'!$C$10,'Fee Schedule'!$G$2,(IF(G459='Fee Schedule'!$C$22,'Fee Schedule'!$G$2,(VLOOKUP(D459,Families!$A$5:$I$205,4,0)))))))))))))))))</f>
        <v>0</v>
      </c>
      <c r="K459" s="210" t="b">
        <f>IF(D459&gt;0,(VLOOKUP(D459,Families!$A$5:$I$205,5,0)))</f>
        <v>0</v>
      </c>
      <c r="L459" s="260"/>
      <c r="M459" s="242"/>
      <c r="N459" s="241"/>
      <c r="O459" s="185">
        <f>IF(D459&gt;0,(VLOOKUP(D459,Families!$A$5:$I$205,3,0)),0)</f>
        <v>0</v>
      </c>
      <c r="P459" s="186">
        <f>IF(D459&gt;0,(VLOOKUP(D459,Families!$A$5:$I$205,7,0)),0)</f>
        <v>0</v>
      </c>
      <c r="Q459" s="200">
        <f>IF(D459&gt;0,(VLOOKUP(D459,Families!$A$5:$I$205,8,0)),0)</f>
        <v>0</v>
      </c>
      <c r="R459" s="201">
        <f>IF(D459&gt;0,(VLOOKUP(D459,Families!$A$5:$I$205,9,0)),0)</f>
        <v>0</v>
      </c>
    </row>
    <row r="460" spans="1:18" s="202" customFormat="1" ht="15" customHeight="1" x14ac:dyDescent="0.35">
      <c r="A460" s="189"/>
      <c r="B460" s="264"/>
      <c r="C460" s="264"/>
      <c r="D460" s="190"/>
      <c r="E460" s="179">
        <f>IF(D460&gt;0,(VLOOKUP(D460,Families!$A$5:$I$205,2,0)),0)</f>
        <v>0</v>
      </c>
      <c r="F460" s="192"/>
      <c r="G460" s="191"/>
      <c r="H460" s="192"/>
      <c r="I460" s="182">
        <f>IF(G460=0,0,(H460*(VLOOKUP(G460,'Fee Schedule'!$C$2:$D$35,2,FALSE))))</f>
        <v>0</v>
      </c>
      <c r="J460" s="183" t="b">
        <f>IF(D460&gt;0,(IF(G460='Fee Schedule'!$C$2,'Fee Schedule'!$G$2,(IF(G460='Fee Schedule'!$C$3,'Fee Schedule'!$G$2,(IF(G460='Fee Schedule'!$C$4,'Fee Schedule'!$G$2,(IF(G460='Fee Schedule'!$C$5,'Fee Schedule'!$G$2,(IF(G460='Fee Schedule'!$C$6,'Fee Schedule'!$G$2,(IF(G460='Fee Schedule'!$C$10,'Fee Schedule'!$G$2,(IF(G460='Fee Schedule'!$C$22,'Fee Schedule'!$G$2,(VLOOKUP(D460,Families!$A$5:$I$205,4,0)))))))))))))))))</f>
        <v>0</v>
      </c>
      <c r="K460" s="210" t="b">
        <f>IF(D460&gt;0,(VLOOKUP(D460,Families!$A$5:$I$205,5,0)))</f>
        <v>0</v>
      </c>
      <c r="L460" s="260"/>
      <c r="M460" s="242"/>
      <c r="N460" s="241"/>
      <c r="O460" s="185">
        <f>IF(D460&gt;0,(VLOOKUP(D460,Families!$A$5:$I$205,3,0)),0)</f>
        <v>0</v>
      </c>
      <c r="P460" s="186">
        <f>IF(D460&gt;0,(VLOOKUP(D460,Families!$A$5:$I$205,7,0)),0)</f>
        <v>0</v>
      </c>
      <c r="Q460" s="200">
        <f>IF(D460&gt;0,(VLOOKUP(D460,Families!$A$5:$I$205,8,0)),0)</f>
        <v>0</v>
      </c>
      <c r="R460" s="201">
        <f>IF(D460&gt;0,(VLOOKUP(D460,Families!$A$5:$I$205,9,0)),0)</f>
        <v>0</v>
      </c>
    </row>
    <row r="461" spans="1:18" s="202" customFormat="1" ht="15" customHeight="1" x14ac:dyDescent="0.35">
      <c r="A461" s="189"/>
      <c r="B461" s="264"/>
      <c r="C461" s="264"/>
      <c r="D461" s="190"/>
      <c r="E461" s="179">
        <f>IF(D461&gt;0,(VLOOKUP(D461,Families!$A$5:$I$205,2,0)),0)</f>
        <v>0</v>
      </c>
      <c r="F461" s="192"/>
      <c r="G461" s="191"/>
      <c r="H461" s="192"/>
      <c r="I461" s="182">
        <f>IF(G461=0,0,(H461*(VLOOKUP(G461,'Fee Schedule'!$C$2:$D$35,2,FALSE))))</f>
        <v>0</v>
      </c>
      <c r="J461" s="183" t="b">
        <f>IF(D461&gt;0,(IF(G461='Fee Schedule'!$C$2,'Fee Schedule'!$G$2,(IF(G461='Fee Schedule'!$C$3,'Fee Schedule'!$G$2,(IF(G461='Fee Schedule'!$C$4,'Fee Schedule'!$G$2,(IF(G461='Fee Schedule'!$C$5,'Fee Schedule'!$G$2,(IF(G461='Fee Schedule'!$C$6,'Fee Schedule'!$G$2,(IF(G461='Fee Schedule'!$C$10,'Fee Schedule'!$G$2,(IF(G461='Fee Schedule'!$C$22,'Fee Schedule'!$G$2,(VLOOKUP(D461,Families!$A$5:$I$205,4,0)))))))))))))))))</f>
        <v>0</v>
      </c>
      <c r="K461" s="210" t="b">
        <f>IF(D461&gt;0,(VLOOKUP(D461,Families!$A$5:$I$205,5,0)))</f>
        <v>0</v>
      </c>
      <c r="L461" s="260"/>
      <c r="M461" s="242"/>
      <c r="N461" s="241"/>
      <c r="O461" s="185">
        <f>IF(D461&gt;0,(VLOOKUP(D461,Families!$A$5:$I$205,3,0)),0)</f>
        <v>0</v>
      </c>
      <c r="P461" s="186">
        <f>IF(D461&gt;0,(VLOOKUP(D461,Families!$A$5:$I$205,7,0)),0)</f>
        <v>0</v>
      </c>
      <c r="Q461" s="200">
        <f>IF(D461&gt;0,(VLOOKUP(D461,Families!$A$5:$I$205,8,0)),0)</f>
        <v>0</v>
      </c>
      <c r="R461" s="201">
        <f>IF(D461&gt;0,(VLOOKUP(D461,Families!$A$5:$I$205,9,0)),0)</f>
        <v>0</v>
      </c>
    </row>
    <row r="462" spans="1:18" s="202" customFormat="1" ht="15" customHeight="1" x14ac:dyDescent="0.35">
      <c r="A462" s="189"/>
      <c r="B462" s="264"/>
      <c r="C462" s="264"/>
      <c r="D462" s="190"/>
      <c r="E462" s="179">
        <f>IF(D462&gt;0,(VLOOKUP(D462,Families!$A$5:$I$205,2,0)),0)</f>
        <v>0</v>
      </c>
      <c r="F462" s="192"/>
      <c r="G462" s="191"/>
      <c r="H462" s="192"/>
      <c r="I462" s="182">
        <f>IF(G462=0,0,(H462*(VLOOKUP(G462,'Fee Schedule'!$C$2:$D$35,2,FALSE))))</f>
        <v>0</v>
      </c>
      <c r="J462" s="183" t="b">
        <f>IF(D462&gt;0,(IF(G462='Fee Schedule'!$C$2,'Fee Schedule'!$G$2,(IF(G462='Fee Schedule'!$C$3,'Fee Schedule'!$G$2,(IF(G462='Fee Schedule'!$C$4,'Fee Schedule'!$G$2,(IF(G462='Fee Schedule'!$C$5,'Fee Schedule'!$G$2,(IF(G462='Fee Schedule'!$C$6,'Fee Schedule'!$G$2,(IF(G462='Fee Schedule'!$C$10,'Fee Schedule'!$G$2,(IF(G462='Fee Schedule'!$C$22,'Fee Schedule'!$G$2,(VLOOKUP(D462,Families!$A$5:$I$205,4,0)))))))))))))))))</f>
        <v>0</v>
      </c>
      <c r="K462" s="210" t="b">
        <f>IF(D462&gt;0,(VLOOKUP(D462,Families!$A$5:$I$205,5,0)))</f>
        <v>0</v>
      </c>
      <c r="L462" s="260"/>
      <c r="M462" s="242"/>
      <c r="N462" s="241"/>
      <c r="O462" s="185">
        <f>IF(D462&gt;0,(VLOOKUP(D462,Families!$A$5:$I$205,3,0)),0)</f>
        <v>0</v>
      </c>
      <c r="P462" s="186">
        <f>IF(D462&gt;0,(VLOOKUP(D462,Families!$A$5:$I$205,7,0)),0)</f>
        <v>0</v>
      </c>
      <c r="Q462" s="200">
        <f>IF(D462&gt;0,(VLOOKUP(D462,Families!$A$5:$I$205,8,0)),0)</f>
        <v>0</v>
      </c>
      <c r="R462" s="201">
        <f>IF(D462&gt;0,(VLOOKUP(D462,Families!$A$5:$I$205,9,0)),0)</f>
        <v>0</v>
      </c>
    </row>
    <row r="463" spans="1:18" s="202" customFormat="1" ht="15" customHeight="1" x14ac:dyDescent="0.35">
      <c r="A463" s="189"/>
      <c r="B463" s="264"/>
      <c r="C463" s="264"/>
      <c r="D463" s="190"/>
      <c r="E463" s="179">
        <f>IF(D463&gt;0,(VLOOKUP(D463,Families!$A$5:$I$205,2,0)),0)</f>
        <v>0</v>
      </c>
      <c r="F463" s="192"/>
      <c r="G463" s="191"/>
      <c r="H463" s="192"/>
      <c r="I463" s="182">
        <f>IF(G463=0,0,(H463*(VLOOKUP(G463,'Fee Schedule'!$C$2:$D$35,2,FALSE))))</f>
        <v>0</v>
      </c>
      <c r="J463" s="183" t="b">
        <f>IF(D463&gt;0,(IF(G463='Fee Schedule'!$C$2,'Fee Schedule'!$G$2,(IF(G463='Fee Schedule'!$C$3,'Fee Schedule'!$G$2,(IF(G463='Fee Schedule'!$C$4,'Fee Schedule'!$G$2,(IF(G463='Fee Schedule'!$C$5,'Fee Schedule'!$G$2,(IF(G463='Fee Schedule'!$C$6,'Fee Schedule'!$G$2,(IF(G463='Fee Schedule'!$C$10,'Fee Schedule'!$G$2,(IF(G463='Fee Schedule'!$C$22,'Fee Schedule'!$G$2,(VLOOKUP(D463,Families!$A$5:$I$205,4,0)))))))))))))))))</f>
        <v>0</v>
      </c>
      <c r="K463" s="210" t="b">
        <f>IF(D463&gt;0,(VLOOKUP(D463,Families!$A$5:$I$205,5,0)))</f>
        <v>0</v>
      </c>
      <c r="L463" s="260"/>
      <c r="M463" s="242"/>
      <c r="N463" s="241"/>
      <c r="O463" s="185">
        <f>IF(D463&gt;0,(VLOOKUP(D463,Families!$A$5:$I$205,3,0)),0)</f>
        <v>0</v>
      </c>
      <c r="P463" s="186">
        <f>IF(D463&gt;0,(VLOOKUP(D463,Families!$A$5:$I$205,7,0)),0)</f>
        <v>0</v>
      </c>
      <c r="Q463" s="200">
        <f>IF(D463&gt;0,(VLOOKUP(D463,Families!$A$5:$I$205,8,0)),0)</f>
        <v>0</v>
      </c>
      <c r="R463" s="201">
        <f>IF(D463&gt;0,(VLOOKUP(D463,Families!$A$5:$I$205,9,0)),0)</f>
        <v>0</v>
      </c>
    </row>
    <row r="464" spans="1:18" s="202" customFormat="1" ht="15" customHeight="1" x14ac:dyDescent="0.35">
      <c r="A464" s="189"/>
      <c r="B464" s="264"/>
      <c r="C464" s="264"/>
      <c r="D464" s="190"/>
      <c r="E464" s="179">
        <f>IF(D464&gt;0,(VLOOKUP(D464,Families!$A$5:$I$205,2,0)),0)</f>
        <v>0</v>
      </c>
      <c r="F464" s="192"/>
      <c r="G464" s="191"/>
      <c r="H464" s="192"/>
      <c r="I464" s="182">
        <f>IF(G464=0,0,(H464*(VLOOKUP(G464,'Fee Schedule'!$C$2:$D$35,2,FALSE))))</f>
        <v>0</v>
      </c>
      <c r="J464" s="183" t="b">
        <f>IF(D464&gt;0,(IF(G464='Fee Schedule'!$C$2,'Fee Schedule'!$G$2,(IF(G464='Fee Schedule'!$C$3,'Fee Schedule'!$G$2,(IF(G464='Fee Schedule'!$C$4,'Fee Schedule'!$G$2,(IF(G464='Fee Schedule'!$C$5,'Fee Schedule'!$G$2,(IF(G464='Fee Schedule'!$C$6,'Fee Schedule'!$G$2,(IF(G464='Fee Schedule'!$C$10,'Fee Schedule'!$G$2,(IF(G464='Fee Schedule'!$C$22,'Fee Schedule'!$G$2,(VLOOKUP(D464,Families!$A$5:$I$205,4,0)))))))))))))))))</f>
        <v>0</v>
      </c>
      <c r="K464" s="210" t="b">
        <f>IF(D464&gt;0,(VLOOKUP(D464,Families!$A$5:$I$205,5,0)))</f>
        <v>0</v>
      </c>
      <c r="L464" s="260"/>
      <c r="M464" s="242"/>
      <c r="N464" s="241"/>
      <c r="O464" s="185">
        <f>IF(D464&gt;0,(VLOOKUP(D464,Families!$A$5:$I$205,3,0)),0)</f>
        <v>0</v>
      </c>
      <c r="P464" s="186">
        <f>IF(D464&gt;0,(VLOOKUP(D464,Families!$A$5:$I$205,7,0)),0)</f>
        <v>0</v>
      </c>
      <c r="Q464" s="200">
        <f>IF(D464&gt;0,(VLOOKUP(D464,Families!$A$5:$I$205,8,0)),0)</f>
        <v>0</v>
      </c>
      <c r="R464" s="201">
        <f>IF(D464&gt;0,(VLOOKUP(D464,Families!$A$5:$I$205,9,0)),0)</f>
        <v>0</v>
      </c>
    </row>
    <row r="465" spans="1:18" s="202" customFormat="1" ht="15" customHeight="1" x14ac:dyDescent="0.35">
      <c r="A465" s="189"/>
      <c r="B465" s="264"/>
      <c r="C465" s="264"/>
      <c r="D465" s="190"/>
      <c r="E465" s="179">
        <f>IF(D465&gt;0,(VLOOKUP(D465,Families!$A$5:$I$205,2,0)),0)</f>
        <v>0</v>
      </c>
      <c r="F465" s="192"/>
      <c r="G465" s="191"/>
      <c r="H465" s="192"/>
      <c r="I465" s="182">
        <f>IF(G465=0,0,(H465*(VLOOKUP(G465,'Fee Schedule'!$C$2:$D$35,2,FALSE))))</f>
        <v>0</v>
      </c>
      <c r="J465" s="183" t="b">
        <f>IF(D465&gt;0,(IF(G465='Fee Schedule'!$C$2,'Fee Schedule'!$G$2,(IF(G465='Fee Schedule'!$C$3,'Fee Schedule'!$G$2,(IF(G465='Fee Schedule'!$C$4,'Fee Schedule'!$G$2,(IF(G465='Fee Schedule'!$C$5,'Fee Schedule'!$G$2,(IF(G465='Fee Schedule'!$C$6,'Fee Schedule'!$G$2,(IF(G465='Fee Schedule'!$C$10,'Fee Schedule'!$G$2,(IF(G465='Fee Schedule'!$C$22,'Fee Schedule'!$G$2,(VLOOKUP(D465,Families!$A$5:$I$205,4,0)))))))))))))))))</f>
        <v>0</v>
      </c>
      <c r="K465" s="210" t="b">
        <f>IF(D465&gt;0,(VLOOKUP(D465,Families!$A$5:$I$205,5,0)))</f>
        <v>0</v>
      </c>
      <c r="L465" s="260"/>
      <c r="M465" s="242"/>
      <c r="N465" s="241"/>
      <c r="O465" s="185">
        <f>IF(D465&gt;0,(VLOOKUP(D465,Families!$A$5:$I$205,3,0)),0)</f>
        <v>0</v>
      </c>
      <c r="P465" s="186">
        <f>IF(D465&gt;0,(VLOOKUP(D465,Families!$A$5:$I$205,7,0)),0)</f>
        <v>0</v>
      </c>
      <c r="Q465" s="200">
        <f>IF(D465&gt;0,(VLOOKUP(D465,Families!$A$5:$I$205,8,0)),0)</f>
        <v>0</v>
      </c>
      <c r="R465" s="201">
        <f>IF(D465&gt;0,(VLOOKUP(D465,Families!$A$5:$I$205,9,0)),0)</f>
        <v>0</v>
      </c>
    </row>
    <row r="466" spans="1:18" s="202" customFormat="1" ht="15" customHeight="1" x14ac:dyDescent="0.35">
      <c r="A466" s="189"/>
      <c r="B466" s="264"/>
      <c r="C466" s="264"/>
      <c r="D466" s="190"/>
      <c r="E466" s="179">
        <f>IF(D466&gt;0,(VLOOKUP(D466,Families!$A$5:$I$205,2,0)),0)</f>
        <v>0</v>
      </c>
      <c r="F466" s="192"/>
      <c r="G466" s="191"/>
      <c r="H466" s="192"/>
      <c r="I466" s="182">
        <f>IF(G466=0,0,(H466*(VLOOKUP(G466,'Fee Schedule'!$C$2:$D$35,2,FALSE))))</f>
        <v>0</v>
      </c>
      <c r="J466" s="183" t="b">
        <f>IF(D466&gt;0,(IF(G466='Fee Schedule'!$C$2,'Fee Schedule'!$G$2,(IF(G466='Fee Schedule'!$C$3,'Fee Schedule'!$G$2,(IF(G466='Fee Schedule'!$C$4,'Fee Schedule'!$G$2,(IF(G466='Fee Schedule'!$C$5,'Fee Schedule'!$G$2,(IF(G466='Fee Schedule'!$C$6,'Fee Schedule'!$G$2,(IF(G466='Fee Schedule'!$C$10,'Fee Schedule'!$G$2,(IF(G466='Fee Schedule'!$C$22,'Fee Schedule'!$G$2,(VLOOKUP(D466,Families!$A$5:$I$205,4,0)))))))))))))))))</f>
        <v>0</v>
      </c>
      <c r="K466" s="210" t="b">
        <f>IF(D466&gt;0,(VLOOKUP(D466,Families!$A$5:$I$205,5,0)))</f>
        <v>0</v>
      </c>
      <c r="L466" s="260"/>
      <c r="M466" s="242"/>
      <c r="N466" s="241"/>
      <c r="O466" s="185">
        <f>IF(D466&gt;0,(VLOOKUP(D466,Families!$A$5:$I$205,3,0)),0)</f>
        <v>0</v>
      </c>
      <c r="P466" s="186">
        <f>IF(D466&gt;0,(VLOOKUP(D466,Families!$A$5:$I$205,7,0)),0)</f>
        <v>0</v>
      </c>
      <c r="Q466" s="200">
        <f>IF(D466&gt;0,(VLOOKUP(D466,Families!$A$5:$I$205,8,0)),0)</f>
        <v>0</v>
      </c>
      <c r="R466" s="201">
        <f>IF(D466&gt;0,(VLOOKUP(D466,Families!$A$5:$I$205,9,0)),0)</f>
        <v>0</v>
      </c>
    </row>
    <row r="467" spans="1:18" s="202" customFormat="1" ht="15" customHeight="1" x14ac:dyDescent="0.35">
      <c r="A467" s="189"/>
      <c r="B467" s="264"/>
      <c r="C467" s="264"/>
      <c r="D467" s="190"/>
      <c r="E467" s="179">
        <f>IF(D467&gt;0,(VLOOKUP(D467,Families!$A$5:$I$205,2,0)),0)</f>
        <v>0</v>
      </c>
      <c r="F467" s="192"/>
      <c r="G467" s="191"/>
      <c r="H467" s="192"/>
      <c r="I467" s="182">
        <f>IF(G467=0,0,(H467*(VLOOKUP(G467,'Fee Schedule'!$C$2:$D$35,2,FALSE))))</f>
        <v>0</v>
      </c>
      <c r="J467" s="183" t="b">
        <f>IF(D467&gt;0,(IF(G467='Fee Schedule'!$C$2,'Fee Schedule'!$G$2,(IF(G467='Fee Schedule'!$C$3,'Fee Schedule'!$G$2,(IF(G467='Fee Schedule'!$C$4,'Fee Schedule'!$G$2,(IF(G467='Fee Schedule'!$C$5,'Fee Schedule'!$G$2,(IF(G467='Fee Schedule'!$C$6,'Fee Schedule'!$G$2,(IF(G467='Fee Schedule'!$C$10,'Fee Schedule'!$G$2,(IF(G467='Fee Schedule'!$C$22,'Fee Schedule'!$G$2,(VLOOKUP(D467,Families!$A$5:$I$205,4,0)))))))))))))))))</f>
        <v>0</v>
      </c>
      <c r="K467" s="210" t="b">
        <f>IF(D467&gt;0,(VLOOKUP(D467,Families!$A$5:$I$205,5,0)))</f>
        <v>0</v>
      </c>
      <c r="L467" s="260"/>
      <c r="M467" s="242"/>
      <c r="N467" s="241"/>
      <c r="O467" s="185">
        <f>IF(D467&gt;0,(VLOOKUP(D467,Families!$A$5:$I$205,3,0)),0)</f>
        <v>0</v>
      </c>
      <c r="P467" s="186">
        <f>IF(D467&gt;0,(VLOOKUP(D467,Families!$A$5:$I$205,7,0)),0)</f>
        <v>0</v>
      </c>
      <c r="Q467" s="200">
        <f>IF(D467&gt;0,(VLOOKUP(D467,Families!$A$5:$I$205,8,0)),0)</f>
        <v>0</v>
      </c>
      <c r="R467" s="201">
        <f>IF(D467&gt;0,(VLOOKUP(D467,Families!$A$5:$I$205,9,0)),0)</f>
        <v>0</v>
      </c>
    </row>
    <row r="468" spans="1:18" s="202" customFormat="1" ht="15" customHeight="1" x14ac:dyDescent="0.35">
      <c r="A468" s="189"/>
      <c r="B468" s="264"/>
      <c r="C468" s="264"/>
      <c r="D468" s="190"/>
      <c r="E468" s="179">
        <f>IF(D468&gt;0,(VLOOKUP(D468,Families!$A$5:$I$205,2,0)),0)</f>
        <v>0</v>
      </c>
      <c r="F468" s="192"/>
      <c r="G468" s="191"/>
      <c r="H468" s="192"/>
      <c r="I468" s="182">
        <f>IF(G468=0,0,(H468*(VLOOKUP(G468,'Fee Schedule'!$C$2:$D$35,2,FALSE))))</f>
        <v>0</v>
      </c>
      <c r="J468" s="183" t="b">
        <f>IF(D468&gt;0,(IF(G468='Fee Schedule'!$C$2,'Fee Schedule'!$G$2,(IF(G468='Fee Schedule'!$C$3,'Fee Schedule'!$G$2,(IF(G468='Fee Schedule'!$C$4,'Fee Schedule'!$G$2,(IF(G468='Fee Schedule'!$C$5,'Fee Schedule'!$G$2,(IF(G468='Fee Schedule'!$C$6,'Fee Schedule'!$G$2,(IF(G468='Fee Schedule'!$C$10,'Fee Schedule'!$G$2,(IF(G468='Fee Schedule'!$C$22,'Fee Schedule'!$G$2,(VLOOKUP(D468,Families!$A$5:$I$205,4,0)))))))))))))))))</f>
        <v>0</v>
      </c>
      <c r="K468" s="210" t="b">
        <f>IF(D468&gt;0,(VLOOKUP(D468,Families!$A$5:$I$205,5,0)))</f>
        <v>0</v>
      </c>
      <c r="L468" s="260"/>
      <c r="M468" s="242"/>
      <c r="N468" s="241"/>
      <c r="O468" s="185">
        <f>IF(D468&gt;0,(VLOOKUP(D468,Families!$A$5:$I$205,3,0)),0)</f>
        <v>0</v>
      </c>
      <c r="P468" s="186">
        <f>IF(D468&gt;0,(VLOOKUP(D468,Families!$A$5:$I$205,7,0)),0)</f>
        <v>0</v>
      </c>
      <c r="Q468" s="200">
        <f>IF(D468&gt;0,(VLOOKUP(D468,Families!$A$5:$I$205,8,0)),0)</f>
        <v>0</v>
      </c>
      <c r="R468" s="201">
        <f>IF(D468&gt;0,(VLOOKUP(D468,Families!$A$5:$I$205,9,0)),0)</f>
        <v>0</v>
      </c>
    </row>
    <row r="469" spans="1:18" s="202" customFormat="1" ht="15" customHeight="1" x14ac:dyDescent="0.35">
      <c r="A469" s="189"/>
      <c r="B469" s="264"/>
      <c r="C469" s="264"/>
      <c r="D469" s="190"/>
      <c r="E469" s="179">
        <f>IF(D469&gt;0,(VLOOKUP(D469,Families!$A$5:$I$205,2,0)),0)</f>
        <v>0</v>
      </c>
      <c r="F469" s="192"/>
      <c r="G469" s="191"/>
      <c r="H469" s="192"/>
      <c r="I469" s="182">
        <f>IF(G469=0,0,(H469*(VLOOKUP(G469,'Fee Schedule'!$C$2:$D$35,2,FALSE))))</f>
        <v>0</v>
      </c>
      <c r="J469" s="183" t="b">
        <f>IF(D469&gt;0,(IF(G469='Fee Schedule'!$C$2,'Fee Schedule'!$G$2,(IF(G469='Fee Schedule'!$C$3,'Fee Schedule'!$G$2,(IF(G469='Fee Schedule'!$C$4,'Fee Schedule'!$G$2,(IF(G469='Fee Schedule'!$C$5,'Fee Schedule'!$G$2,(IF(G469='Fee Schedule'!$C$6,'Fee Schedule'!$G$2,(IF(G469='Fee Schedule'!$C$10,'Fee Schedule'!$G$2,(IF(G469='Fee Schedule'!$C$22,'Fee Schedule'!$G$2,(VLOOKUP(D469,Families!$A$5:$I$205,4,0)))))))))))))))))</f>
        <v>0</v>
      </c>
      <c r="K469" s="210" t="b">
        <f>IF(D469&gt;0,(VLOOKUP(D469,Families!$A$5:$I$205,5,0)))</f>
        <v>0</v>
      </c>
      <c r="L469" s="260"/>
      <c r="M469" s="242"/>
      <c r="N469" s="241"/>
      <c r="O469" s="185">
        <f>IF(D469&gt;0,(VLOOKUP(D469,Families!$A$5:$I$205,3,0)),0)</f>
        <v>0</v>
      </c>
      <c r="P469" s="186">
        <f>IF(D469&gt;0,(VLOOKUP(D469,Families!$A$5:$I$205,7,0)),0)</f>
        <v>0</v>
      </c>
      <c r="Q469" s="200">
        <f>IF(D469&gt;0,(VLOOKUP(D469,Families!$A$5:$I$205,8,0)),0)</f>
        <v>0</v>
      </c>
      <c r="R469" s="201">
        <f>IF(D469&gt;0,(VLOOKUP(D469,Families!$A$5:$I$205,9,0)),0)</f>
        <v>0</v>
      </c>
    </row>
    <row r="470" spans="1:18" s="202" customFormat="1" ht="15" customHeight="1" x14ac:dyDescent="0.35">
      <c r="A470" s="189"/>
      <c r="B470" s="264"/>
      <c r="C470" s="264"/>
      <c r="D470" s="190"/>
      <c r="E470" s="179">
        <f>IF(D470&gt;0,(VLOOKUP(D470,Families!$A$5:$I$205,2,0)),0)</f>
        <v>0</v>
      </c>
      <c r="F470" s="192"/>
      <c r="G470" s="191"/>
      <c r="H470" s="192"/>
      <c r="I470" s="182">
        <f>IF(G470=0,0,(H470*(VLOOKUP(G470,'Fee Schedule'!$C$2:$D$35,2,FALSE))))</f>
        <v>0</v>
      </c>
      <c r="J470" s="183" t="b">
        <f>IF(D470&gt;0,(IF(G470='Fee Schedule'!$C$2,'Fee Schedule'!$G$2,(IF(G470='Fee Schedule'!$C$3,'Fee Schedule'!$G$2,(IF(G470='Fee Schedule'!$C$4,'Fee Schedule'!$G$2,(IF(G470='Fee Schedule'!$C$5,'Fee Schedule'!$G$2,(IF(G470='Fee Schedule'!$C$6,'Fee Schedule'!$G$2,(IF(G470='Fee Schedule'!$C$10,'Fee Schedule'!$G$2,(IF(G470='Fee Schedule'!$C$22,'Fee Schedule'!$G$2,(VLOOKUP(D470,Families!$A$5:$I$205,4,0)))))))))))))))))</f>
        <v>0</v>
      </c>
      <c r="K470" s="210" t="b">
        <f>IF(D470&gt;0,(VLOOKUP(D470,Families!$A$5:$I$205,5,0)))</f>
        <v>0</v>
      </c>
      <c r="L470" s="260"/>
      <c r="M470" s="242"/>
      <c r="N470" s="241"/>
      <c r="O470" s="185">
        <f>IF(D470&gt;0,(VLOOKUP(D470,Families!$A$5:$I$205,3,0)),0)</f>
        <v>0</v>
      </c>
      <c r="P470" s="186">
        <f>IF(D470&gt;0,(VLOOKUP(D470,Families!$A$5:$I$205,7,0)),0)</f>
        <v>0</v>
      </c>
      <c r="Q470" s="200">
        <f>IF(D470&gt;0,(VLOOKUP(D470,Families!$A$5:$I$205,8,0)),0)</f>
        <v>0</v>
      </c>
      <c r="R470" s="201">
        <f>IF(D470&gt;0,(VLOOKUP(D470,Families!$A$5:$I$205,9,0)),0)</f>
        <v>0</v>
      </c>
    </row>
    <row r="471" spans="1:18" s="202" customFormat="1" ht="15" customHeight="1" x14ac:dyDescent="0.35">
      <c r="A471" s="189"/>
      <c r="B471" s="264"/>
      <c r="C471" s="264"/>
      <c r="D471" s="190"/>
      <c r="E471" s="179">
        <f>IF(D471&gt;0,(VLOOKUP(D471,Families!$A$5:$I$205,2,0)),0)</f>
        <v>0</v>
      </c>
      <c r="F471" s="192"/>
      <c r="G471" s="191"/>
      <c r="H471" s="192"/>
      <c r="I471" s="182">
        <f>IF(G471=0,0,(H471*(VLOOKUP(G471,'Fee Schedule'!$C$2:$D$35,2,FALSE))))</f>
        <v>0</v>
      </c>
      <c r="J471" s="183" t="b">
        <f>IF(D471&gt;0,(IF(G471='Fee Schedule'!$C$2,'Fee Schedule'!$G$2,(IF(G471='Fee Schedule'!$C$3,'Fee Schedule'!$G$2,(IF(G471='Fee Schedule'!$C$4,'Fee Schedule'!$G$2,(IF(G471='Fee Schedule'!$C$5,'Fee Schedule'!$G$2,(IF(G471='Fee Schedule'!$C$6,'Fee Schedule'!$G$2,(IF(G471='Fee Schedule'!$C$10,'Fee Schedule'!$G$2,(IF(G471='Fee Schedule'!$C$22,'Fee Schedule'!$G$2,(VLOOKUP(D471,Families!$A$5:$I$205,4,0)))))))))))))))))</f>
        <v>0</v>
      </c>
      <c r="K471" s="210" t="b">
        <f>IF(D471&gt;0,(VLOOKUP(D471,Families!$A$5:$I$205,5,0)))</f>
        <v>0</v>
      </c>
      <c r="L471" s="260"/>
      <c r="M471" s="242"/>
      <c r="N471" s="241"/>
      <c r="O471" s="185">
        <f>IF(D471&gt;0,(VLOOKUP(D471,Families!$A$5:$I$205,3,0)),0)</f>
        <v>0</v>
      </c>
      <c r="P471" s="186">
        <f>IF(D471&gt;0,(VLOOKUP(D471,Families!$A$5:$I$205,7,0)),0)</f>
        <v>0</v>
      </c>
      <c r="Q471" s="200">
        <f>IF(D471&gt;0,(VLOOKUP(D471,Families!$A$5:$I$205,8,0)),0)</f>
        <v>0</v>
      </c>
      <c r="R471" s="201">
        <f>IF(D471&gt;0,(VLOOKUP(D471,Families!$A$5:$I$205,9,0)),0)</f>
        <v>0</v>
      </c>
    </row>
    <row r="472" spans="1:18" s="202" customFormat="1" ht="15" customHeight="1" x14ac:dyDescent="0.35">
      <c r="A472" s="189"/>
      <c r="B472" s="264"/>
      <c r="C472" s="264"/>
      <c r="D472" s="190"/>
      <c r="E472" s="179">
        <f>IF(D472&gt;0,(VLOOKUP(D472,Families!$A$5:$I$205,2,0)),0)</f>
        <v>0</v>
      </c>
      <c r="F472" s="192"/>
      <c r="G472" s="191"/>
      <c r="H472" s="192"/>
      <c r="I472" s="182">
        <f>IF(G472=0,0,(H472*(VLOOKUP(G472,'Fee Schedule'!$C$2:$D$35,2,FALSE))))</f>
        <v>0</v>
      </c>
      <c r="J472" s="183" t="b">
        <f>IF(D472&gt;0,(IF(G472='Fee Schedule'!$C$2,'Fee Schedule'!$G$2,(IF(G472='Fee Schedule'!$C$3,'Fee Schedule'!$G$2,(IF(G472='Fee Schedule'!$C$4,'Fee Schedule'!$G$2,(IF(G472='Fee Schedule'!$C$5,'Fee Schedule'!$G$2,(IF(G472='Fee Schedule'!$C$6,'Fee Schedule'!$G$2,(IF(G472='Fee Schedule'!$C$10,'Fee Schedule'!$G$2,(IF(G472='Fee Schedule'!$C$22,'Fee Schedule'!$G$2,(VLOOKUP(D472,Families!$A$5:$I$205,4,0)))))))))))))))))</f>
        <v>0</v>
      </c>
      <c r="K472" s="210" t="b">
        <f>IF(D472&gt;0,(VLOOKUP(D472,Families!$A$5:$I$205,5,0)))</f>
        <v>0</v>
      </c>
      <c r="L472" s="260"/>
      <c r="M472" s="242"/>
      <c r="N472" s="241"/>
      <c r="O472" s="185">
        <f>IF(D472&gt;0,(VLOOKUP(D472,Families!$A$5:$I$205,3,0)),0)</f>
        <v>0</v>
      </c>
      <c r="P472" s="186">
        <f>IF(D472&gt;0,(VLOOKUP(D472,Families!$A$5:$I$205,7,0)),0)</f>
        <v>0</v>
      </c>
      <c r="Q472" s="200">
        <f>IF(D472&gt;0,(VLOOKUP(D472,Families!$A$5:$I$205,8,0)),0)</f>
        <v>0</v>
      </c>
      <c r="R472" s="201">
        <f>IF(D472&gt;0,(VLOOKUP(D472,Families!$A$5:$I$205,9,0)),0)</f>
        <v>0</v>
      </c>
    </row>
    <row r="473" spans="1:18" s="202" customFormat="1" ht="15" customHeight="1" x14ac:dyDescent="0.35">
      <c r="A473" s="189"/>
      <c r="B473" s="264"/>
      <c r="C473" s="264"/>
      <c r="D473" s="190"/>
      <c r="E473" s="179">
        <f>IF(D473&gt;0,(VLOOKUP(D473,Families!$A$5:$I$205,2,0)),0)</f>
        <v>0</v>
      </c>
      <c r="F473" s="192"/>
      <c r="G473" s="191"/>
      <c r="H473" s="192"/>
      <c r="I473" s="182">
        <f>IF(G473=0,0,(H473*(VLOOKUP(G473,'Fee Schedule'!$C$2:$D$35,2,FALSE))))</f>
        <v>0</v>
      </c>
      <c r="J473" s="183" t="b">
        <f>IF(D473&gt;0,(IF(G473='Fee Schedule'!$C$2,'Fee Schedule'!$G$2,(IF(G473='Fee Schedule'!$C$3,'Fee Schedule'!$G$2,(IF(G473='Fee Schedule'!$C$4,'Fee Schedule'!$G$2,(IF(G473='Fee Schedule'!$C$5,'Fee Schedule'!$G$2,(IF(G473='Fee Schedule'!$C$6,'Fee Schedule'!$G$2,(IF(G473='Fee Schedule'!$C$10,'Fee Schedule'!$G$2,(IF(G473='Fee Schedule'!$C$22,'Fee Schedule'!$G$2,(VLOOKUP(D473,Families!$A$5:$I$205,4,0)))))))))))))))))</f>
        <v>0</v>
      </c>
      <c r="K473" s="210" t="b">
        <f>IF(D473&gt;0,(VLOOKUP(D473,Families!$A$5:$I$205,5,0)))</f>
        <v>0</v>
      </c>
      <c r="L473" s="260"/>
      <c r="M473" s="242"/>
      <c r="N473" s="241"/>
      <c r="O473" s="185">
        <f>IF(D473&gt;0,(VLOOKUP(D473,Families!$A$5:$I$205,3,0)),0)</f>
        <v>0</v>
      </c>
      <c r="P473" s="186">
        <f>IF(D473&gt;0,(VLOOKUP(D473,Families!$A$5:$I$205,7,0)),0)</f>
        <v>0</v>
      </c>
      <c r="Q473" s="200">
        <f>IF(D473&gt;0,(VLOOKUP(D473,Families!$A$5:$I$205,8,0)),0)</f>
        <v>0</v>
      </c>
      <c r="R473" s="201">
        <f>IF(D473&gt;0,(VLOOKUP(D473,Families!$A$5:$I$205,9,0)),0)</f>
        <v>0</v>
      </c>
    </row>
    <row r="474" spans="1:18" s="202" customFormat="1" ht="15" customHeight="1" x14ac:dyDescent="0.35">
      <c r="A474" s="189"/>
      <c r="B474" s="264"/>
      <c r="C474" s="264"/>
      <c r="D474" s="190"/>
      <c r="E474" s="179">
        <f>IF(D474&gt;0,(VLOOKUP(D474,Families!$A$5:$I$205,2,0)),0)</f>
        <v>0</v>
      </c>
      <c r="F474" s="192"/>
      <c r="G474" s="191"/>
      <c r="H474" s="192"/>
      <c r="I474" s="182">
        <f>IF(G474=0,0,(H474*(VLOOKUP(G474,'Fee Schedule'!$C$2:$D$35,2,FALSE))))</f>
        <v>0</v>
      </c>
      <c r="J474" s="183" t="b">
        <f>IF(D474&gt;0,(IF(G474='Fee Schedule'!$C$2,'Fee Schedule'!$G$2,(IF(G474='Fee Schedule'!$C$3,'Fee Schedule'!$G$2,(IF(G474='Fee Schedule'!$C$4,'Fee Schedule'!$G$2,(IF(G474='Fee Schedule'!$C$5,'Fee Schedule'!$G$2,(IF(G474='Fee Schedule'!$C$6,'Fee Schedule'!$G$2,(IF(G474='Fee Schedule'!$C$10,'Fee Schedule'!$G$2,(IF(G474='Fee Schedule'!$C$22,'Fee Schedule'!$G$2,(VLOOKUP(D474,Families!$A$5:$I$205,4,0)))))))))))))))))</f>
        <v>0</v>
      </c>
      <c r="K474" s="210" t="b">
        <f>IF(D474&gt;0,(VLOOKUP(D474,Families!$A$5:$I$205,5,0)))</f>
        <v>0</v>
      </c>
      <c r="L474" s="260"/>
      <c r="M474" s="242"/>
      <c r="N474" s="241"/>
      <c r="O474" s="185">
        <f>IF(D474&gt;0,(VLOOKUP(D474,Families!$A$5:$I$205,3,0)),0)</f>
        <v>0</v>
      </c>
      <c r="P474" s="186">
        <f>IF(D474&gt;0,(VLOOKUP(D474,Families!$A$5:$I$205,7,0)),0)</f>
        <v>0</v>
      </c>
      <c r="Q474" s="200">
        <f>IF(D474&gt;0,(VLOOKUP(D474,Families!$A$5:$I$205,8,0)),0)</f>
        <v>0</v>
      </c>
      <c r="R474" s="201">
        <f>IF(D474&gt;0,(VLOOKUP(D474,Families!$A$5:$I$205,9,0)),0)</f>
        <v>0</v>
      </c>
    </row>
    <row r="475" spans="1:18" s="202" customFormat="1" ht="15" customHeight="1" x14ac:dyDescent="0.35">
      <c r="A475" s="189"/>
      <c r="B475" s="264"/>
      <c r="C475" s="264"/>
      <c r="D475" s="190"/>
      <c r="E475" s="179">
        <f>IF(D475&gt;0,(VLOOKUP(D475,Families!$A$5:$I$205,2,0)),0)</f>
        <v>0</v>
      </c>
      <c r="F475" s="192"/>
      <c r="G475" s="191"/>
      <c r="H475" s="192"/>
      <c r="I475" s="182">
        <f>IF(G475=0,0,(H475*(VLOOKUP(G475,'Fee Schedule'!$C$2:$D$35,2,FALSE))))</f>
        <v>0</v>
      </c>
      <c r="J475" s="183" t="b">
        <f>IF(D475&gt;0,(IF(G475='Fee Schedule'!$C$2,'Fee Schedule'!$G$2,(IF(G475='Fee Schedule'!$C$3,'Fee Schedule'!$G$2,(IF(G475='Fee Schedule'!$C$4,'Fee Schedule'!$G$2,(IF(G475='Fee Schedule'!$C$5,'Fee Schedule'!$G$2,(IF(G475='Fee Schedule'!$C$6,'Fee Schedule'!$G$2,(IF(G475='Fee Schedule'!$C$10,'Fee Schedule'!$G$2,(IF(G475='Fee Schedule'!$C$22,'Fee Schedule'!$G$2,(VLOOKUP(D475,Families!$A$5:$I$205,4,0)))))))))))))))))</f>
        <v>0</v>
      </c>
      <c r="K475" s="210" t="b">
        <f>IF(D475&gt;0,(VLOOKUP(D475,Families!$A$5:$I$205,5,0)))</f>
        <v>0</v>
      </c>
      <c r="L475" s="260"/>
      <c r="M475" s="242"/>
      <c r="N475" s="241"/>
      <c r="O475" s="185">
        <f>IF(D475&gt;0,(VLOOKUP(D475,Families!$A$5:$I$205,3,0)),0)</f>
        <v>0</v>
      </c>
      <c r="P475" s="186">
        <f>IF(D475&gt;0,(VLOOKUP(D475,Families!$A$5:$I$205,7,0)),0)</f>
        <v>0</v>
      </c>
      <c r="Q475" s="200">
        <f>IF(D475&gt;0,(VLOOKUP(D475,Families!$A$5:$I$205,8,0)),0)</f>
        <v>0</v>
      </c>
      <c r="R475" s="201">
        <f>IF(D475&gt;0,(VLOOKUP(D475,Families!$A$5:$I$205,9,0)),0)</f>
        <v>0</v>
      </c>
    </row>
    <row r="476" spans="1:18" s="202" customFormat="1" ht="15" customHeight="1" x14ac:dyDescent="0.35">
      <c r="A476" s="189"/>
      <c r="B476" s="264"/>
      <c r="C476" s="264"/>
      <c r="D476" s="190"/>
      <c r="E476" s="179">
        <f>IF(D476&gt;0,(VLOOKUP(D476,Families!$A$5:$I$205,2,0)),0)</f>
        <v>0</v>
      </c>
      <c r="F476" s="192"/>
      <c r="G476" s="191"/>
      <c r="H476" s="192"/>
      <c r="I476" s="182">
        <f>IF(G476=0,0,(H476*(VLOOKUP(G476,'Fee Schedule'!$C$2:$D$35,2,FALSE))))</f>
        <v>0</v>
      </c>
      <c r="J476" s="183" t="b">
        <f>IF(D476&gt;0,(IF(G476='Fee Schedule'!$C$2,'Fee Schedule'!$G$2,(IF(G476='Fee Schedule'!$C$3,'Fee Schedule'!$G$2,(IF(G476='Fee Schedule'!$C$4,'Fee Schedule'!$G$2,(IF(G476='Fee Schedule'!$C$5,'Fee Schedule'!$G$2,(IF(G476='Fee Schedule'!$C$6,'Fee Schedule'!$G$2,(IF(G476='Fee Schedule'!$C$10,'Fee Schedule'!$G$2,(IF(G476='Fee Schedule'!$C$22,'Fee Schedule'!$G$2,(VLOOKUP(D476,Families!$A$5:$I$205,4,0)))))))))))))))))</f>
        <v>0</v>
      </c>
      <c r="K476" s="210" t="b">
        <f>IF(D476&gt;0,(VLOOKUP(D476,Families!$A$5:$I$205,5,0)))</f>
        <v>0</v>
      </c>
      <c r="L476" s="260"/>
      <c r="M476" s="242"/>
      <c r="N476" s="241"/>
      <c r="O476" s="185">
        <f>IF(D476&gt;0,(VLOOKUP(D476,Families!$A$5:$I$205,3,0)),0)</f>
        <v>0</v>
      </c>
      <c r="P476" s="186">
        <f>IF(D476&gt;0,(VLOOKUP(D476,Families!$A$5:$I$205,7,0)),0)</f>
        <v>0</v>
      </c>
      <c r="Q476" s="200">
        <f>IF(D476&gt;0,(VLOOKUP(D476,Families!$A$5:$I$205,8,0)),0)</f>
        <v>0</v>
      </c>
      <c r="R476" s="201">
        <f>IF(D476&gt;0,(VLOOKUP(D476,Families!$A$5:$I$205,9,0)),0)</f>
        <v>0</v>
      </c>
    </row>
    <row r="477" spans="1:18" s="202" customFormat="1" ht="15" customHeight="1" x14ac:dyDescent="0.35">
      <c r="A477" s="189"/>
      <c r="B477" s="264"/>
      <c r="C477" s="264"/>
      <c r="D477" s="190"/>
      <c r="E477" s="179">
        <f>IF(D477&gt;0,(VLOOKUP(D477,Families!$A$5:$I$205,2,0)),0)</f>
        <v>0</v>
      </c>
      <c r="F477" s="192"/>
      <c r="G477" s="191"/>
      <c r="H477" s="192"/>
      <c r="I477" s="182">
        <f>IF(G477=0,0,(H477*(VLOOKUP(G477,'Fee Schedule'!$C$2:$D$35,2,FALSE))))</f>
        <v>0</v>
      </c>
      <c r="J477" s="183" t="b">
        <f>IF(D477&gt;0,(IF(G477='Fee Schedule'!$C$2,'Fee Schedule'!$G$2,(IF(G477='Fee Schedule'!$C$3,'Fee Schedule'!$G$2,(IF(G477='Fee Schedule'!$C$4,'Fee Schedule'!$G$2,(IF(G477='Fee Schedule'!$C$5,'Fee Schedule'!$G$2,(IF(G477='Fee Schedule'!$C$6,'Fee Schedule'!$G$2,(IF(G477='Fee Schedule'!$C$10,'Fee Schedule'!$G$2,(IF(G477='Fee Schedule'!$C$22,'Fee Schedule'!$G$2,(VLOOKUP(D477,Families!$A$5:$I$205,4,0)))))))))))))))))</f>
        <v>0</v>
      </c>
      <c r="K477" s="210" t="b">
        <f>IF(D477&gt;0,(VLOOKUP(D477,Families!$A$5:$I$205,5,0)))</f>
        <v>0</v>
      </c>
      <c r="L477" s="260"/>
      <c r="M477" s="242"/>
      <c r="N477" s="241"/>
      <c r="O477" s="185">
        <f>IF(D477&gt;0,(VLOOKUP(D477,Families!$A$5:$I$205,3,0)),0)</f>
        <v>0</v>
      </c>
      <c r="P477" s="186">
        <f>IF(D477&gt;0,(VLOOKUP(D477,Families!$A$5:$I$205,7,0)),0)</f>
        <v>0</v>
      </c>
      <c r="Q477" s="200">
        <f>IF(D477&gt;0,(VLOOKUP(D477,Families!$A$5:$I$205,8,0)),0)</f>
        <v>0</v>
      </c>
      <c r="R477" s="201">
        <f>IF(D477&gt;0,(VLOOKUP(D477,Families!$A$5:$I$205,9,0)),0)</f>
        <v>0</v>
      </c>
    </row>
    <row r="478" spans="1:18" s="202" customFormat="1" ht="15" customHeight="1" x14ac:dyDescent="0.35">
      <c r="A478" s="189"/>
      <c r="B478" s="264"/>
      <c r="C478" s="264"/>
      <c r="D478" s="190"/>
      <c r="E478" s="179">
        <f>IF(D478&gt;0,(VLOOKUP(D478,Families!$A$5:$I$205,2,0)),0)</f>
        <v>0</v>
      </c>
      <c r="F478" s="192"/>
      <c r="G478" s="191"/>
      <c r="H478" s="192"/>
      <c r="I478" s="182">
        <f>IF(G478=0,0,(H478*(VLOOKUP(G478,'Fee Schedule'!$C$2:$D$35,2,FALSE))))</f>
        <v>0</v>
      </c>
      <c r="J478" s="183" t="b">
        <f>IF(D478&gt;0,(IF(G478='Fee Schedule'!$C$2,'Fee Schedule'!$G$2,(IF(G478='Fee Schedule'!$C$3,'Fee Schedule'!$G$2,(IF(G478='Fee Schedule'!$C$4,'Fee Schedule'!$G$2,(IF(G478='Fee Schedule'!$C$5,'Fee Schedule'!$G$2,(IF(G478='Fee Schedule'!$C$6,'Fee Schedule'!$G$2,(IF(G478='Fee Schedule'!$C$10,'Fee Schedule'!$G$2,(IF(G478='Fee Schedule'!$C$22,'Fee Schedule'!$G$2,(VLOOKUP(D478,Families!$A$5:$I$205,4,0)))))))))))))))))</f>
        <v>0</v>
      </c>
      <c r="K478" s="210" t="b">
        <f>IF(D478&gt;0,(VLOOKUP(D478,Families!$A$5:$I$205,5,0)))</f>
        <v>0</v>
      </c>
      <c r="L478" s="260"/>
      <c r="M478" s="242"/>
      <c r="N478" s="241"/>
      <c r="O478" s="185">
        <f>IF(D478&gt;0,(VLOOKUP(D478,Families!$A$5:$I$205,3,0)),0)</f>
        <v>0</v>
      </c>
      <c r="P478" s="186">
        <f>IF(D478&gt;0,(VLOOKUP(D478,Families!$A$5:$I$205,7,0)),0)</f>
        <v>0</v>
      </c>
      <c r="Q478" s="200">
        <f>IF(D478&gt;0,(VLOOKUP(D478,Families!$A$5:$I$205,8,0)),0)</f>
        <v>0</v>
      </c>
      <c r="R478" s="201">
        <f>IF(D478&gt;0,(VLOOKUP(D478,Families!$A$5:$I$205,9,0)),0)</f>
        <v>0</v>
      </c>
    </row>
    <row r="479" spans="1:18" s="202" customFormat="1" ht="15" customHeight="1" x14ac:dyDescent="0.35">
      <c r="A479" s="189"/>
      <c r="B479" s="264"/>
      <c r="C479" s="264"/>
      <c r="D479" s="190"/>
      <c r="E479" s="179">
        <f>IF(D479&gt;0,(VLOOKUP(D479,Families!$A$5:$I$205,2,0)),0)</f>
        <v>0</v>
      </c>
      <c r="F479" s="192"/>
      <c r="G479" s="191"/>
      <c r="H479" s="192"/>
      <c r="I479" s="182">
        <f>IF(G479=0,0,(H479*(VLOOKUP(G479,'Fee Schedule'!$C$2:$D$35,2,FALSE))))</f>
        <v>0</v>
      </c>
      <c r="J479" s="183" t="b">
        <f>IF(D479&gt;0,(IF(G479='Fee Schedule'!$C$2,'Fee Schedule'!$G$2,(IF(G479='Fee Schedule'!$C$3,'Fee Schedule'!$G$2,(IF(G479='Fee Schedule'!$C$4,'Fee Schedule'!$G$2,(IF(G479='Fee Schedule'!$C$5,'Fee Schedule'!$G$2,(IF(G479='Fee Schedule'!$C$6,'Fee Schedule'!$G$2,(IF(G479='Fee Schedule'!$C$10,'Fee Schedule'!$G$2,(IF(G479='Fee Schedule'!$C$22,'Fee Schedule'!$G$2,(VLOOKUP(D479,Families!$A$5:$I$205,4,0)))))))))))))))))</f>
        <v>0</v>
      </c>
      <c r="K479" s="210" t="b">
        <f>IF(D479&gt;0,(VLOOKUP(D479,Families!$A$5:$I$205,5,0)))</f>
        <v>0</v>
      </c>
      <c r="L479" s="260"/>
      <c r="M479" s="242"/>
      <c r="N479" s="241"/>
      <c r="O479" s="185">
        <f>IF(D479&gt;0,(VLOOKUP(D479,Families!$A$5:$I$205,3,0)),0)</f>
        <v>0</v>
      </c>
      <c r="P479" s="186">
        <f>IF(D479&gt;0,(VLOOKUP(D479,Families!$A$5:$I$205,7,0)),0)</f>
        <v>0</v>
      </c>
      <c r="Q479" s="200">
        <f>IF(D479&gt;0,(VLOOKUP(D479,Families!$A$5:$I$205,8,0)),0)</f>
        <v>0</v>
      </c>
      <c r="R479" s="201">
        <f>IF(D479&gt;0,(VLOOKUP(D479,Families!$A$5:$I$205,9,0)),0)</f>
        <v>0</v>
      </c>
    </row>
    <row r="480" spans="1:18" s="202" customFormat="1" ht="15" customHeight="1" x14ac:dyDescent="0.35">
      <c r="A480" s="189"/>
      <c r="B480" s="264"/>
      <c r="C480" s="264"/>
      <c r="D480" s="190"/>
      <c r="E480" s="179">
        <f>IF(D480&gt;0,(VLOOKUP(D480,Families!$A$5:$I$205,2,0)),0)</f>
        <v>0</v>
      </c>
      <c r="F480" s="192"/>
      <c r="G480" s="191"/>
      <c r="H480" s="192"/>
      <c r="I480" s="182">
        <f>IF(G480=0,0,(H480*(VLOOKUP(G480,'Fee Schedule'!$C$2:$D$35,2,FALSE))))</f>
        <v>0</v>
      </c>
      <c r="J480" s="183" t="b">
        <f>IF(D480&gt;0,(IF(G480='Fee Schedule'!$C$2,'Fee Schedule'!$G$2,(IF(G480='Fee Schedule'!$C$3,'Fee Schedule'!$G$2,(IF(G480='Fee Schedule'!$C$4,'Fee Schedule'!$G$2,(IF(G480='Fee Schedule'!$C$5,'Fee Schedule'!$G$2,(IF(G480='Fee Schedule'!$C$6,'Fee Schedule'!$G$2,(IF(G480='Fee Schedule'!$C$10,'Fee Schedule'!$G$2,(IF(G480='Fee Schedule'!$C$22,'Fee Schedule'!$G$2,(VLOOKUP(D480,Families!$A$5:$I$205,4,0)))))))))))))))))</f>
        <v>0</v>
      </c>
      <c r="K480" s="210" t="b">
        <f>IF(D480&gt;0,(VLOOKUP(D480,Families!$A$5:$I$205,5,0)))</f>
        <v>0</v>
      </c>
      <c r="L480" s="260"/>
      <c r="M480" s="242"/>
      <c r="N480" s="241"/>
      <c r="O480" s="185">
        <f>IF(D480&gt;0,(VLOOKUP(D480,Families!$A$5:$I$205,3,0)),0)</f>
        <v>0</v>
      </c>
      <c r="P480" s="186">
        <f>IF(D480&gt;0,(VLOOKUP(D480,Families!$A$5:$I$205,7,0)),0)</f>
        <v>0</v>
      </c>
      <c r="Q480" s="200">
        <f>IF(D480&gt;0,(VLOOKUP(D480,Families!$A$5:$I$205,8,0)),0)</f>
        <v>0</v>
      </c>
      <c r="R480" s="201">
        <f>IF(D480&gt;0,(VLOOKUP(D480,Families!$A$5:$I$205,9,0)),0)</f>
        <v>0</v>
      </c>
    </row>
    <row r="481" spans="1:18" s="202" customFormat="1" ht="15" customHeight="1" x14ac:dyDescent="0.35">
      <c r="A481" s="189"/>
      <c r="B481" s="264"/>
      <c r="C481" s="264"/>
      <c r="D481" s="190"/>
      <c r="E481" s="179">
        <f>IF(D481&gt;0,(VLOOKUP(D481,Families!$A$5:$I$205,2,0)),0)</f>
        <v>0</v>
      </c>
      <c r="F481" s="192"/>
      <c r="G481" s="191"/>
      <c r="H481" s="192"/>
      <c r="I481" s="182">
        <f>IF(G481=0,0,(H481*(VLOOKUP(G481,'Fee Schedule'!$C$2:$D$35,2,FALSE))))</f>
        <v>0</v>
      </c>
      <c r="J481" s="183" t="b">
        <f>IF(D481&gt;0,(IF(G481='Fee Schedule'!$C$2,'Fee Schedule'!$G$2,(IF(G481='Fee Schedule'!$C$3,'Fee Schedule'!$G$2,(IF(G481='Fee Schedule'!$C$4,'Fee Schedule'!$G$2,(IF(G481='Fee Schedule'!$C$5,'Fee Schedule'!$G$2,(IF(G481='Fee Schedule'!$C$6,'Fee Schedule'!$G$2,(IF(G481='Fee Schedule'!$C$10,'Fee Schedule'!$G$2,(IF(G481='Fee Schedule'!$C$22,'Fee Schedule'!$G$2,(VLOOKUP(D481,Families!$A$5:$I$205,4,0)))))))))))))))))</f>
        <v>0</v>
      </c>
      <c r="K481" s="210" t="b">
        <f>IF(D481&gt;0,(VLOOKUP(D481,Families!$A$5:$I$205,5,0)))</f>
        <v>0</v>
      </c>
      <c r="L481" s="260"/>
      <c r="M481" s="242"/>
      <c r="N481" s="241"/>
      <c r="O481" s="185">
        <f>IF(D481&gt;0,(VLOOKUP(D481,Families!$A$5:$I$205,3,0)),0)</f>
        <v>0</v>
      </c>
      <c r="P481" s="186">
        <f>IF(D481&gt;0,(VLOOKUP(D481,Families!$A$5:$I$205,7,0)),0)</f>
        <v>0</v>
      </c>
      <c r="Q481" s="200">
        <f>IF(D481&gt;0,(VLOOKUP(D481,Families!$A$5:$I$205,8,0)),0)</f>
        <v>0</v>
      </c>
      <c r="R481" s="201">
        <f>IF(D481&gt;0,(VLOOKUP(D481,Families!$A$5:$I$205,9,0)),0)</f>
        <v>0</v>
      </c>
    </row>
    <row r="482" spans="1:18" s="202" customFormat="1" ht="15" customHeight="1" x14ac:dyDescent="0.35">
      <c r="A482" s="189"/>
      <c r="B482" s="264"/>
      <c r="C482" s="264"/>
      <c r="D482" s="190"/>
      <c r="E482" s="179">
        <f>IF(D482&gt;0,(VLOOKUP(D482,Families!$A$5:$I$205,2,0)),0)</f>
        <v>0</v>
      </c>
      <c r="F482" s="192"/>
      <c r="G482" s="191"/>
      <c r="H482" s="192"/>
      <c r="I482" s="182">
        <f>IF(G482=0,0,(H482*(VLOOKUP(G482,'Fee Schedule'!$C$2:$D$35,2,FALSE))))</f>
        <v>0</v>
      </c>
      <c r="J482" s="183" t="b">
        <f>IF(D482&gt;0,(IF(G482='Fee Schedule'!$C$2,'Fee Schedule'!$G$2,(IF(G482='Fee Schedule'!$C$3,'Fee Schedule'!$G$2,(IF(G482='Fee Schedule'!$C$4,'Fee Schedule'!$G$2,(IF(G482='Fee Schedule'!$C$5,'Fee Schedule'!$G$2,(IF(G482='Fee Schedule'!$C$6,'Fee Schedule'!$G$2,(IF(G482='Fee Schedule'!$C$10,'Fee Schedule'!$G$2,(IF(G482='Fee Schedule'!$C$22,'Fee Schedule'!$G$2,(VLOOKUP(D482,Families!$A$5:$I$205,4,0)))))))))))))))))</f>
        <v>0</v>
      </c>
      <c r="K482" s="210" t="b">
        <f>IF(D482&gt;0,(VLOOKUP(D482,Families!$A$5:$I$205,5,0)))</f>
        <v>0</v>
      </c>
      <c r="L482" s="260"/>
      <c r="M482" s="242"/>
      <c r="N482" s="241"/>
      <c r="O482" s="185">
        <f>IF(D482&gt;0,(VLOOKUP(D482,Families!$A$5:$I$205,3,0)),0)</f>
        <v>0</v>
      </c>
      <c r="P482" s="186">
        <f>IF(D482&gt;0,(VLOOKUP(D482,Families!$A$5:$I$205,7,0)),0)</f>
        <v>0</v>
      </c>
      <c r="Q482" s="200">
        <f>IF(D482&gt;0,(VLOOKUP(D482,Families!$A$5:$I$205,8,0)),0)</f>
        <v>0</v>
      </c>
      <c r="R482" s="201">
        <f>IF(D482&gt;0,(VLOOKUP(D482,Families!$A$5:$I$205,9,0)),0)</f>
        <v>0</v>
      </c>
    </row>
    <row r="483" spans="1:18" s="202" customFormat="1" ht="15" customHeight="1" x14ac:dyDescent="0.35">
      <c r="A483" s="189"/>
      <c r="B483" s="264"/>
      <c r="C483" s="264"/>
      <c r="D483" s="190"/>
      <c r="E483" s="179">
        <f>IF(D483&gt;0,(VLOOKUP(D483,Families!$A$5:$I$205,2,0)),0)</f>
        <v>0</v>
      </c>
      <c r="F483" s="192"/>
      <c r="G483" s="191"/>
      <c r="H483" s="192"/>
      <c r="I483" s="182">
        <f>IF(G483=0,0,(H483*(VLOOKUP(G483,'Fee Schedule'!$C$2:$D$35,2,FALSE))))</f>
        <v>0</v>
      </c>
      <c r="J483" s="183" t="b">
        <f>IF(D483&gt;0,(IF(G483='Fee Schedule'!$C$2,'Fee Schedule'!$G$2,(IF(G483='Fee Schedule'!$C$3,'Fee Schedule'!$G$2,(IF(G483='Fee Schedule'!$C$4,'Fee Schedule'!$G$2,(IF(G483='Fee Schedule'!$C$5,'Fee Schedule'!$G$2,(IF(G483='Fee Schedule'!$C$6,'Fee Schedule'!$G$2,(IF(G483='Fee Schedule'!$C$10,'Fee Schedule'!$G$2,(IF(G483='Fee Schedule'!$C$22,'Fee Schedule'!$G$2,(VLOOKUP(D483,Families!$A$5:$I$205,4,0)))))))))))))))))</f>
        <v>0</v>
      </c>
      <c r="K483" s="210" t="b">
        <f>IF(D483&gt;0,(VLOOKUP(D483,Families!$A$5:$I$205,5,0)))</f>
        <v>0</v>
      </c>
      <c r="L483" s="260"/>
      <c r="M483" s="242"/>
      <c r="N483" s="241"/>
      <c r="O483" s="185">
        <f>IF(D483&gt;0,(VLOOKUP(D483,Families!$A$5:$I$205,3,0)),0)</f>
        <v>0</v>
      </c>
      <c r="P483" s="186">
        <f>IF(D483&gt;0,(VLOOKUP(D483,Families!$A$5:$I$205,7,0)),0)</f>
        <v>0</v>
      </c>
      <c r="Q483" s="200">
        <f>IF(D483&gt;0,(VLOOKUP(D483,Families!$A$5:$I$205,8,0)),0)</f>
        <v>0</v>
      </c>
      <c r="R483" s="201">
        <f>IF(D483&gt;0,(VLOOKUP(D483,Families!$A$5:$I$205,9,0)),0)</f>
        <v>0</v>
      </c>
    </row>
    <row r="484" spans="1:18" s="202" customFormat="1" ht="15" customHeight="1" x14ac:dyDescent="0.35">
      <c r="A484" s="189"/>
      <c r="B484" s="264"/>
      <c r="C484" s="264"/>
      <c r="D484" s="190"/>
      <c r="E484" s="179">
        <f>IF(D484&gt;0,(VLOOKUP(D484,Families!$A$5:$I$205,2,0)),0)</f>
        <v>0</v>
      </c>
      <c r="F484" s="192"/>
      <c r="G484" s="191"/>
      <c r="H484" s="192"/>
      <c r="I484" s="182">
        <f>IF(G484=0,0,(H484*(VLOOKUP(G484,'Fee Schedule'!$C$2:$D$35,2,FALSE))))</f>
        <v>0</v>
      </c>
      <c r="J484" s="183" t="b">
        <f>IF(D484&gt;0,(IF(G484='Fee Schedule'!$C$2,'Fee Schedule'!$G$2,(IF(G484='Fee Schedule'!$C$3,'Fee Schedule'!$G$2,(IF(G484='Fee Schedule'!$C$4,'Fee Schedule'!$G$2,(IF(G484='Fee Schedule'!$C$5,'Fee Schedule'!$G$2,(IF(G484='Fee Schedule'!$C$6,'Fee Schedule'!$G$2,(IF(G484='Fee Schedule'!$C$10,'Fee Schedule'!$G$2,(IF(G484='Fee Schedule'!$C$22,'Fee Schedule'!$G$2,(VLOOKUP(D484,Families!$A$5:$I$205,4,0)))))))))))))))))</f>
        <v>0</v>
      </c>
      <c r="K484" s="210" t="b">
        <f>IF(D484&gt;0,(VLOOKUP(D484,Families!$A$5:$I$205,5,0)))</f>
        <v>0</v>
      </c>
      <c r="L484" s="260"/>
      <c r="M484" s="242"/>
      <c r="N484" s="241"/>
      <c r="O484" s="185">
        <f>IF(D484&gt;0,(VLOOKUP(D484,Families!$A$5:$I$205,3,0)),0)</f>
        <v>0</v>
      </c>
      <c r="P484" s="186">
        <f>IF(D484&gt;0,(VLOOKUP(D484,Families!$A$5:$I$205,7,0)),0)</f>
        <v>0</v>
      </c>
      <c r="Q484" s="200">
        <f>IF(D484&gt;0,(VLOOKUP(D484,Families!$A$5:$I$205,8,0)),0)</f>
        <v>0</v>
      </c>
      <c r="R484" s="201">
        <f>IF(D484&gt;0,(VLOOKUP(D484,Families!$A$5:$I$205,9,0)),0)</f>
        <v>0</v>
      </c>
    </row>
    <row r="485" spans="1:18" s="202" customFormat="1" ht="15" customHeight="1" x14ac:dyDescent="0.35">
      <c r="A485" s="189"/>
      <c r="B485" s="264"/>
      <c r="C485" s="264"/>
      <c r="D485" s="190"/>
      <c r="E485" s="179">
        <f>IF(D485&gt;0,(VLOOKUP(D485,Families!$A$5:$I$205,2,0)),0)</f>
        <v>0</v>
      </c>
      <c r="F485" s="192"/>
      <c r="G485" s="191"/>
      <c r="H485" s="192"/>
      <c r="I485" s="182">
        <f>IF(G485=0,0,(H485*(VLOOKUP(G485,'Fee Schedule'!$C$2:$D$35,2,FALSE))))</f>
        <v>0</v>
      </c>
      <c r="J485" s="183" t="b">
        <f>IF(D485&gt;0,(IF(G485='Fee Schedule'!$C$2,'Fee Schedule'!$G$2,(IF(G485='Fee Schedule'!$C$3,'Fee Schedule'!$G$2,(IF(G485='Fee Schedule'!$C$4,'Fee Schedule'!$G$2,(IF(G485='Fee Schedule'!$C$5,'Fee Schedule'!$G$2,(IF(G485='Fee Schedule'!$C$6,'Fee Schedule'!$G$2,(IF(G485='Fee Schedule'!$C$10,'Fee Schedule'!$G$2,(IF(G485='Fee Schedule'!$C$22,'Fee Schedule'!$G$2,(VLOOKUP(D485,Families!$A$5:$I$205,4,0)))))))))))))))))</f>
        <v>0</v>
      </c>
      <c r="K485" s="210" t="b">
        <f>IF(D485&gt;0,(VLOOKUP(D485,Families!$A$5:$I$205,5,0)))</f>
        <v>0</v>
      </c>
      <c r="L485" s="260"/>
      <c r="M485" s="242"/>
      <c r="N485" s="241"/>
      <c r="O485" s="185">
        <f>IF(D485&gt;0,(VLOOKUP(D485,Families!$A$5:$I$205,3,0)),0)</f>
        <v>0</v>
      </c>
      <c r="P485" s="186">
        <f>IF(D485&gt;0,(VLOOKUP(D485,Families!$A$5:$I$205,7,0)),0)</f>
        <v>0</v>
      </c>
      <c r="Q485" s="200">
        <f>IF(D485&gt;0,(VLOOKUP(D485,Families!$A$5:$I$205,8,0)),0)</f>
        <v>0</v>
      </c>
      <c r="R485" s="201">
        <f>IF(D485&gt;0,(VLOOKUP(D485,Families!$A$5:$I$205,9,0)),0)</f>
        <v>0</v>
      </c>
    </row>
    <row r="486" spans="1:18" s="202" customFormat="1" ht="15" customHeight="1" x14ac:dyDescent="0.35">
      <c r="A486" s="189"/>
      <c r="B486" s="264"/>
      <c r="C486" s="264"/>
      <c r="D486" s="190"/>
      <c r="E486" s="179">
        <f>IF(D486&gt;0,(VLOOKUP(D486,Families!$A$5:$I$205,2,0)),0)</f>
        <v>0</v>
      </c>
      <c r="F486" s="192"/>
      <c r="G486" s="191"/>
      <c r="H486" s="192"/>
      <c r="I486" s="182">
        <f>IF(G486=0,0,(H486*(VLOOKUP(G486,'Fee Schedule'!$C$2:$D$35,2,FALSE))))</f>
        <v>0</v>
      </c>
      <c r="J486" s="183" t="b">
        <f>IF(D486&gt;0,(IF(G486='Fee Schedule'!$C$2,'Fee Schedule'!$G$2,(IF(G486='Fee Schedule'!$C$3,'Fee Schedule'!$G$2,(IF(G486='Fee Schedule'!$C$4,'Fee Schedule'!$G$2,(IF(G486='Fee Schedule'!$C$5,'Fee Schedule'!$G$2,(IF(G486='Fee Schedule'!$C$6,'Fee Schedule'!$G$2,(IF(G486='Fee Schedule'!$C$10,'Fee Schedule'!$G$2,(IF(G486='Fee Schedule'!$C$22,'Fee Schedule'!$G$2,(VLOOKUP(D486,Families!$A$5:$I$205,4,0)))))))))))))))))</f>
        <v>0</v>
      </c>
      <c r="K486" s="210" t="b">
        <f>IF(D486&gt;0,(VLOOKUP(D486,Families!$A$5:$I$205,5,0)))</f>
        <v>0</v>
      </c>
      <c r="L486" s="260"/>
      <c r="M486" s="242"/>
      <c r="N486" s="241"/>
      <c r="O486" s="185">
        <f>IF(D486&gt;0,(VLOOKUP(D486,Families!$A$5:$I$205,3,0)),0)</f>
        <v>0</v>
      </c>
      <c r="P486" s="186">
        <f>IF(D486&gt;0,(VLOOKUP(D486,Families!$A$5:$I$205,7,0)),0)</f>
        <v>0</v>
      </c>
      <c r="Q486" s="200">
        <f>IF(D486&gt;0,(VLOOKUP(D486,Families!$A$5:$I$205,8,0)),0)</f>
        <v>0</v>
      </c>
      <c r="R486" s="201">
        <f>IF(D486&gt;0,(VLOOKUP(D486,Families!$A$5:$I$205,9,0)),0)</f>
        <v>0</v>
      </c>
    </row>
    <row r="487" spans="1:18" s="202" customFormat="1" ht="15" customHeight="1" x14ac:dyDescent="0.35">
      <c r="A487" s="189"/>
      <c r="B487" s="264"/>
      <c r="C487" s="264"/>
      <c r="D487" s="190"/>
      <c r="E487" s="179">
        <f>IF(D487&gt;0,(VLOOKUP(D487,Families!$A$5:$I$205,2,0)),0)</f>
        <v>0</v>
      </c>
      <c r="F487" s="192"/>
      <c r="G487" s="191"/>
      <c r="H487" s="192"/>
      <c r="I487" s="182">
        <f>IF(G487=0,0,(H487*(VLOOKUP(G487,'Fee Schedule'!$C$2:$D$35,2,FALSE))))</f>
        <v>0</v>
      </c>
      <c r="J487" s="183" t="b">
        <f>IF(D487&gt;0,(IF(G487='Fee Schedule'!$C$2,'Fee Schedule'!$G$2,(IF(G487='Fee Schedule'!$C$3,'Fee Schedule'!$G$2,(IF(G487='Fee Schedule'!$C$4,'Fee Schedule'!$G$2,(IF(G487='Fee Schedule'!$C$5,'Fee Schedule'!$G$2,(IF(G487='Fee Schedule'!$C$6,'Fee Schedule'!$G$2,(IF(G487='Fee Schedule'!$C$10,'Fee Schedule'!$G$2,(IF(G487='Fee Schedule'!$C$22,'Fee Schedule'!$G$2,(VLOOKUP(D487,Families!$A$5:$I$205,4,0)))))))))))))))))</f>
        <v>0</v>
      </c>
      <c r="K487" s="210" t="b">
        <f>IF(D487&gt;0,(VLOOKUP(D487,Families!$A$5:$I$205,5,0)))</f>
        <v>0</v>
      </c>
      <c r="L487" s="260"/>
      <c r="M487" s="242"/>
      <c r="N487" s="241"/>
      <c r="O487" s="185">
        <f>IF(D487&gt;0,(VLOOKUP(D487,Families!$A$5:$I$205,3,0)),0)</f>
        <v>0</v>
      </c>
      <c r="P487" s="186">
        <f>IF(D487&gt;0,(VLOOKUP(D487,Families!$A$5:$I$205,7,0)),0)</f>
        <v>0</v>
      </c>
      <c r="Q487" s="200">
        <f>IF(D487&gt;0,(VLOOKUP(D487,Families!$A$5:$I$205,8,0)),0)</f>
        <v>0</v>
      </c>
      <c r="R487" s="201">
        <f>IF(D487&gt;0,(VLOOKUP(D487,Families!$A$5:$I$205,9,0)),0)</f>
        <v>0</v>
      </c>
    </row>
    <row r="488" spans="1:18" s="202" customFormat="1" ht="15" customHeight="1" x14ac:dyDescent="0.35">
      <c r="A488" s="189"/>
      <c r="B488" s="264"/>
      <c r="C488" s="264"/>
      <c r="D488" s="190"/>
      <c r="E488" s="179">
        <f>IF(D488&gt;0,(VLOOKUP(D488,Families!$A$5:$I$205,2,0)),0)</f>
        <v>0</v>
      </c>
      <c r="F488" s="192"/>
      <c r="G488" s="191"/>
      <c r="H488" s="192"/>
      <c r="I488" s="182">
        <f>IF(G488=0,0,(H488*(VLOOKUP(G488,'Fee Schedule'!$C$2:$D$35,2,FALSE))))</f>
        <v>0</v>
      </c>
      <c r="J488" s="183" t="b">
        <f>IF(D488&gt;0,(IF(G488='Fee Schedule'!$C$2,'Fee Schedule'!$G$2,(IF(G488='Fee Schedule'!$C$3,'Fee Schedule'!$G$2,(IF(G488='Fee Schedule'!$C$4,'Fee Schedule'!$G$2,(IF(G488='Fee Schedule'!$C$5,'Fee Schedule'!$G$2,(IF(G488='Fee Schedule'!$C$6,'Fee Schedule'!$G$2,(IF(G488='Fee Schedule'!$C$10,'Fee Schedule'!$G$2,(IF(G488='Fee Schedule'!$C$22,'Fee Schedule'!$G$2,(VLOOKUP(D488,Families!$A$5:$I$205,4,0)))))))))))))))))</f>
        <v>0</v>
      </c>
      <c r="K488" s="210" t="b">
        <f>IF(D488&gt;0,(VLOOKUP(D488,Families!$A$5:$I$205,5,0)))</f>
        <v>0</v>
      </c>
      <c r="L488" s="260"/>
      <c r="M488" s="242"/>
      <c r="N488" s="241"/>
      <c r="O488" s="185">
        <f>IF(D488&gt;0,(VLOOKUP(D488,Families!$A$5:$I$205,3,0)),0)</f>
        <v>0</v>
      </c>
      <c r="P488" s="186">
        <f>IF(D488&gt;0,(VLOOKUP(D488,Families!$A$5:$I$205,7,0)),0)</f>
        <v>0</v>
      </c>
      <c r="Q488" s="200">
        <f>IF(D488&gt;0,(VLOOKUP(D488,Families!$A$5:$I$205,8,0)),0)</f>
        <v>0</v>
      </c>
      <c r="R488" s="201">
        <f>IF(D488&gt;0,(VLOOKUP(D488,Families!$A$5:$I$205,9,0)),0)</f>
        <v>0</v>
      </c>
    </row>
    <row r="489" spans="1:18" s="202" customFormat="1" ht="15" customHeight="1" x14ac:dyDescent="0.35">
      <c r="A489" s="189"/>
      <c r="B489" s="264"/>
      <c r="C489" s="264"/>
      <c r="D489" s="190"/>
      <c r="E489" s="179">
        <f>IF(D489&gt;0,(VLOOKUP(D489,Families!$A$5:$I$205,2,0)),0)</f>
        <v>0</v>
      </c>
      <c r="F489" s="192"/>
      <c r="G489" s="191"/>
      <c r="H489" s="192"/>
      <c r="I489" s="182">
        <f>IF(G489=0,0,(H489*(VLOOKUP(G489,'Fee Schedule'!$C$2:$D$35,2,FALSE))))</f>
        <v>0</v>
      </c>
      <c r="J489" s="183" t="b">
        <f>IF(D489&gt;0,(IF(G489='Fee Schedule'!$C$2,'Fee Schedule'!$G$2,(IF(G489='Fee Schedule'!$C$3,'Fee Schedule'!$G$2,(IF(G489='Fee Schedule'!$C$4,'Fee Schedule'!$G$2,(IF(G489='Fee Schedule'!$C$5,'Fee Schedule'!$G$2,(IF(G489='Fee Schedule'!$C$6,'Fee Schedule'!$G$2,(IF(G489='Fee Schedule'!$C$10,'Fee Schedule'!$G$2,(IF(G489='Fee Schedule'!$C$22,'Fee Schedule'!$G$2,(VLOOKUP(D489,Families!$A$5:$I$205,4,0)))))))))))))))))</f>
        <v>0</v>
      </c>
      <c r="K489" s="210" t="b">
        <f>IF(D489&gt;0,(VLOOKUP(D489,Families!$A$5:$I$205,5,0)))</f>
        <v>0</v>
      </c>
      <c r="L489" s="260"/>
      <c r="M489" s="242"/>
      <c r="N489" s="241"/>
      <c r="O489" s="185">
        <f>IF(D489&gt;0,(VLOOKUP(D489,Families!$A$5:$I$205,3,0)),0)</f>
        <v>0</v>
      </c>
      <c r="P489" s="186">
        <f>IF(D489&gt;0,(VLOOKUP(D489,Families!$A$5:$I$205,7,0)),0)</f>
        <v>0</v>
      </c>
      <c r="Q489" s="200">
        <f>IF(D489&gt;0,(VLOOKUP(D489,Families!$A$5:$I$205,8,0)),0)</f>
        <v>0</v>
      </c>
      <c r="R489" s="201">
        <f>IF(D489&gt;0,(VLOOKUP(D489,Families!$A$5:$I$205,9,0)),0)</f>
        <v>0</v>
      </c>
    </row>
    <row r="490" spans="1:18" s="202" customFormat="1" ht="15" customHeight="1" x14ac:dyDescent="0.35">
      <c r="A490" s="193"/>
      <c r="B490" s="265"/>
      <c r="C490" s="265"/>
      <c r="D490" s="194"/>
      <c r="E490" s="195"/>
      <c r="F490" s="196"/>
      <c r="G490" s="197">
        <v>97755</v>
      </c>
      <c r="H490" s="196"/>
      <c r="I490" s="182">
        <f>IF(G490=0,0,(H490*(VLOOKUP(G490,'Fee Schedule'!$C$2:$D$35,2,FALSE))))</f>
        <v>0</v>
      </c>
      <c r="J490" s="183" t="s">
        <v>7</v>
      </c>
      <c r="K490" s="194"/>
      <c r="L490" s="184">
        <f>IF(D490&gt;0,(VLOOKUP(D490,Families!$A$5:$I$205,6,0)),0)</f>
        <v>0</v>
      </c>
      <c r="M490" s="242"/>
      <c r="N490" s="242"/>
      <c r="O490" s="198"/>
      <c r="P490" s="199"/>
      <c r="Q490" s="203"/>
      <c r="R490" s="201">
        <f>IF(D490&gt;0,(VLOOKUP(D490,Families!$A$5:$I$205,9,0)),0)</f>
        <v>0</v>
      </c>
    </row>
    <row r="491" spans="1:18" s="202" customFormat="1" ht="15" customHeight="1" x14ac:dyDescent="0.35">
      <c r="A491" s="193"/>
      <c r="B491" s="265"/>
      <c r="C491" s="265"/>
      <c r="D491" s="194"/>
      <c r="E491" s="195"/>
      <c r="F491" s="196"/>
      <c r="G491" s="197" t="s">
        <v>22</v>
      </c>
      <c r="H491" s="196"/>
      <c r="I491" s="182">
        <f>IF(G491=0,0,(H491*(VLOOKUP(G491,'Fee Schedule'!$C$2:$D$35,2,FALSE))))</f>
        <v>0</v>
      </c>
      <c r="J491" s="183" t="s">
        <v>7</v>
      </c>
      <c r="K491" s="194"/>
      <c r="L491" s="184">
        <f>IF(D491&gt;0,(VLOOKUP(D491,Families!$A$5:$I$205,6,0)),0)</f>
        <v>0</v>
      </c>
      <c r="M491" s="242"/>
      <c r="N491" s="242"/>
      <c r="O491" s="198"/>
      <c r="P491" s="199"/>
      <c r="Q491" s="203"/>
      <c r="R491" s="201">
        <f>IF(D491&gt;0,(VLOOKUP(D491,Families!$A$5:$I$205,9,0)),0)</f>
        <v>0</v>
      </c>
    </row>
    <row r="492" spans="1:18" s="202" customFormat="1" ht="15" customHeight="1" x14ac:dyDescent="0.35">
      <c r="A492" s="193"/>
      <c r="B492" s="265"/>
      <c r="C492" s="265"/>
      <c r="D492" s="194"/>
      <c r="E492" s="195"/>
      <c r="F492" s="196"/>
      <c r="G492" s="197" t="s">
        <v>24</v>
      </c>
      <c r="H492" s="196"/>
      <c r="I492" s="182">
        <f>IF(G492=0,0,(H492*(VLOOKUP(G492,'Fee Schedule'!$C$2:$D$35,2,FALSE))))</f>
        <v>0</v>
      </c>
      <c r="J492" s="183" t="s">
        <v>7</v>
      </c>
      <c r="K492" s="194"/>
      <c r="L492" s="184">
        <f>IF(D492&gt;0,(VLOOKUP(D492,Families!$A$5:$I$205,6,0)),0)</f>
        <v>0</v>
      </c>
      <c r="M492" s="242"/>
      <c r="N492" s="242"/>
      <c r="O492" s="198"/>
      <c r="P492" s="199"/>
      <c r="Q492" s="203"/>
      <c r="R492" s="201">
        <f>IF(D492&gt;0,(VLOOKUP(D492,Families!$A$5:$I$205,9,0)),0)</f>
        <v>0</v>
      </c>
    </row>
    <row r="493" spans="1:18" s="202" customFormat="1" ht="15" customHeight="1" x14ac:dyDescent="0.35">
      <c r="A493" s="193"/>
      <c r="B493" s="265"/>
      <c r="C493" s="265"/>
      <c r="D493" s="194"/>
      <c r="E493" s="195"/>
      <c r="F493" s="196"/>
      <c r="G493" s="197">
        <v>99368</v>
      </c>
      <c r="H493" s="196"/>
      <c r="I493" s="182">
        <f>IF(G493=0,0,(H493*(VLOOKUP(G493,'Fee Schedule'!$C$2:$D$35,2,FALSE))))</f>
        <v>0</v>
      </c>
      <c r="J493" s="183" t="s">
        <v>7</v>
      </c>
      <c r="K493" s="194"/>
      <c r="L493" s="184">
        <f>IF(D493&gt;0,(VLOOKUP(D493,Families!$A$5:$I$205,6,0)),0)</f>
        <v>0</v>
      </c>
      <c r="M493" s="242"/>
      <c r="N493" s="242"/>
      <c r="O493" s="198"/>
      <c r="P493" s="199"/>
      <c r="Q493" s="203"/>
      <c r="R493" s="201">
        <f>IF(D493&gt;0,(VLOOKUP(D493,Families!$A$5:$I$205,9,0)),0)</f>
        <v>0</v>
      </c>
    </row>
    <row r="494" spans="1:18" s="202" customFormat="1" ht="15" customHeight="1" x14ac:dyDescent="0.35">
      <c r="A494" s="193"/>
      <c r="B494" s="265"/>
      <c r="C494" s="265"/>
      <c r="D494" s="194"/>
      <c r="E494" s="195"/>
      <c r="F494" s="196"/>
      <c r="G494" s="197" t="s">
        <v>23</v>
      </c>
      <c r="H494" s="196"/>
      <c r="I494" s="182">
        <f>IF(G494=0,0,(H494*(VLOOKUP(G494,'Fee Schedule'!$C$2:$D$35,2,FALSE))))</f>
        <v>0</v>
      </c>
      <c r="J494" s="183" t="s">
        <v>7</v>
      </c>
      <c r="K494" s="194"/>
      <c r="L494" s="184">
        <f>IF(D494&gt;0,(VLOOKUP(D494,Families!$A$5:$I$205,6,0)),0)</f>
        <v>0</v>
      </c>
      <c r="M494" s="242"/>
      <c r="N494" s="242"/>
      <c r="O494" s="198"/>
      <c r="P494" s="199"/>
      <c r="Q494" s="203"/>
      <c r="R494" s="204">
        <f>IF(D494&gt;0,(VLOOKUP(D494,Families!$A$5:$I$205,9,0)),0)</f>
        <v>0</v>
      </c>
    </row>
    <row r="495" spans="1:18" s="202" customFormat="1" ht="15" customHeight="1" x14ac:dyDescent="0.35">
      <c r="A495" s="193"/>
      <c r="B495" s="265"/>
      <c r="C495" s="265"/>
      <c r="D495" s="194"/>
      <c r="E495" s="195"/>
      <c r="F495" s="196"/>
      <c r="G495" s="197" t="s">
        <v>26</v>
      </c>
      <c r="H495" s="196"/>
      <c r="I495" s="182">
        <f>IF(G495=0,0,(H495*(VLOOKUP(G495,'Fee Schedule'!$C$2:$D$35,2,FALSE))))</f>
        <v>0</v>
      </c>
      <c r="J495" s="183" t="s">
        <v>7</v>
      </c>
      <c r="K495" s="194"/>
      <c r="L495" s="184">
        <f>IF(D495&gt;0,(VLOOKUP(D495,Families!$A$5:$I$205,6,0)),0)</f>
        <v>0</v>
      </c>
      <c r="M495" s="242"/>
      <c r="N495" s="242"/>
      <c r="O495" s="198"/>
      <c r="P495" s="199"/>
      <c r="Q495" s="203"/>
      <c r="R495" s="204">
        <f>IF(D495&gt;0,(VLOOKUP(D495,Families!$A$5:$I$205,9,0)),0)</f>
        <v>0</v>
      </c>
    </row>
    <row r="496" spans="1:18" s="202" customFormat="1" ht="15" customHeight="1" x14ac:dyDescent="0.35">
      <c r="A496" s="193"/>
      <c r="B496" s="265"/>
      <c r="C496" s="265"/>
      <c r="D496" s="194"/>
      <c r="E496" s="195"/>
      <c r="F496" s="196"/>
      <c r="G496" s="197" t="s">
        <v>71</v>
      </c>
      <c r="H496" s="196"/>
      <c r="I496" s="182">
        <f>IF(G496=0,0,(H496*(VLOOKUP(G496,'Fee Schedule'!$C$2:$D$35,2,FALSE))))</f>
        <v>0</v>
      </c>
      <c r="J496" s="183" t="s">
        <v>7</v>
      </c>
      <c r="K496" s="194"/>
      <c r="L496" s="184">
        <f>IF(D496&gt;0,(VLOOKUP(D496,Families!$A$5:$I$205,6,0)),0)</f>
        <v>0</v>
      </c>
      <c r="M496" s="242"/>
      <c r="N496" s="242"/>
      <c r="O496" s="198"/>
      <c r="P496" s="199"/>
      <c r="Q496" s="203"/>
      <c r="R496" s="204">
        <f>IF(D496&gt;0,(VLOOKUP(D496,Families!$A$5:$I$205,9,0)),0)</f>
        <v>0</v>
      </c>
    </row>
    <row r="497" spans="1:18" s="202" customFormat="1" ht="15" customHeight="1" x14ac:dyDescent="0.35">
      <c r="A497" s="193"/>
      <c r="B497" s="265"/>
      <c r="C497" s="265"/>
      <c r="D497" s="194"/>
      <c r="E497" s="195"/>
      <c r="F497" s="196"/>
      <c r="G497" s="197" t="s">
        <v>28</v>
      </c>
      <c r="H497" s="196"/>
      <c r="I497" s="182">
        <f>IF(G497=0,0,(H497*(VLOOKUP(G497,'Fee Schedule'!$C$2:$D$35,2,FALSE))))</f>
        <v>0</v>
      </c>
      <c r="J497" s="183" t="s">
        <v>7</v>
      </c>
      <c r="K497" s="194"/>
      <c r="L497" s="184">
        <f>IF(D497&gt;0,(VLOOKUP(D497,Families!$A$5:$I$205,6,0)),0)</f>
        <v>0</v>
      </c>
      <c r="M497" s="242"/>
      <c r="N497" s="242"/>
      <c r="O497" s="198"/>
      <c r="P497" s="199"/>
      <c r="Q497" s="203"/>
      <c r="R497" s="204">
        <f>IF(D497&gt;0,(VLOOKUP(D497,Families!$A$5:$I$205,9,0)),0)</f>
        <v>0</v>
      </c>
    </row>
    <row r="498" spans="1:18" s="202" customFormat="1" ht="15" customHeight="1" x14ac:dyDescent="0.35">
      <c r="A498" s="193"/>
      <c r="B498" s="265"/>
      <c r="C498" s="265"/>
      <c r="D498" s="194"/>
      <c r="E498" s="195"/>
      <c r="F498" s="196"/>
      <c r="G498" s="197" t="s">
        <v>25</v>
      </c>
      <c r="H498" s="196"/>
      <c r="I498" s="182">
        <f>IF(G498=0,0,(H498*(VLOOKUP(G498,'Fee Schedule'!$C$2:$D$35,2,FALSE))))</f>
        <v>0</v>
      </c>
      <c r="J498" s="183" t="s">
        <v>7</v>
      </c>
      <c r="K498" s="194"/>
      <c r="L498" s="184">
        <f>IF(D498&gt;0,(VLOOKUP(D498,Families!$A$5:$I$205,6,0)),0)</f>
        <v>0</v>
      </c>
      <c r="M498" s="242"/>
      <c r="N498" s="242"/>
      <c r="O498" s="198"/>
      <c r="P498" s="199"/>
      <c r="Q498" s="203"/>
      <c r="R498" s="204">
        <f>IF(D498&gt;0,(VLOOKUP(D498,Families!$A$5:$I$205,9,0)),0)</f>
        <v>0</v>
      </c>
    </row>
    <row r="499" spans="1:18" s="202" customFormat="1" ht="15" customHeight="1" x14ac:dyDescent="0.35">
      <c r="A499" s="193"/>
      <c r="B499" s="265"/>
      <c r="C499" s="265"/>
      <c r="D499" s="194"/>
      <c r="E499" s="195"/>
      <c r="F499" s="196"/>
      <c r="G499" s="197" t="s">
        <v>16</v>
      </c>
      <c r="H499" s="196"/>
      <c r="I499" s="182">
        <f>IF(G499=0,0,(H499*(VLOOKUP(G499,'Fee Schedule'!$C$2:$D$35,2,FALSE))))</f>
        <v>0</v>
      </c>
      <c r="J499" s="183" t="s">
        <v>7</v>
      </c>
      <c r="K499" s="194"/>
      <c r="L499" s="184">
        <f>IF(D499&gt;0,(VLOOKUP(D499,Families!$A$5:$I$205,6,0)),0)</f>
        <v>0</v>
      </c>
      <c r="M499" s="242"/>
      <c r="N499" s="242"/>
      <c r="O499" s="198"/>
      <c r="P499" s="199"/>
      <c r="Q499" s="203"/>
      <c r="R499" s="204">
        <f>IF(D499&gt;0,(VLOOKUP(D499,Families!$A$5:$I$205,9,0)),0)</f>
        <v>0</v>
      </c>
    </row>
    <row r="500" spans="1:18" s="202" customFormat="1" ht="15" customHeight="1" x14ac:dyDescent="0.35">
      <c r="A500" s="193"/>
      <c r="B500" s="265"/>
      <c r="C500" s="265"/>
      <c r="D500" s="194"/>
      <c r="E500" s="195"/>
      <c r="F500" s="196"/>
      <c r="G500" s="197" t="s">
        <v>14</v>
      </c>
      <c r="H500" s="196"/>
      <c r="I500" s="182">
        <f>IF(G500=0,0,(H500*(VLOOKUP(G500,'Fee Schedule'!$C$2:$D$35,2,FALSE))))</f>
        <v>0</v>
      </c>
      <c r="J500" s="183" t="s">
        <v>7</v>
      </c>
      <c r="K500" s="194"/>
      <c r="L500" s="184">
        <f>IF(D500&gt;0,(VLOOKUP(D500,Families!$A$5:$I$205,6,0)),0)</f>
        <v>0</v>
      </c>
      <c r="M500" s="242"/>
      <c r="N500" s="242"/>
      <c r="O500" s="198"/>
      <c r="P500" s="199"/>
      <c r="Q500" s="203"/>
      <c r="R500" s="204">
        <f>IF(D500&gt;0,(VLOOKUP(D500,Families!$A$5:$I$205,9,0)),0)</f>
        <v>0</v>
      </c>
    </row>
    <row r="501" spans="1:18" s="202" customFormat="1" ht="15" customHeight="1" x14ac:dyDescent="0.35">
      <c r="A501" s="193"/>
      <c r="B501" s="265"/>
      <c r="C501" s="265"/>
      <c r="D501" s="194"/>
      <c r="E501" s="195"/>
      <c r="F501" s="196"/>
      <c r="G501" s="197" t="s">
        <v>15</v>
      </c>
      <c r="H501" s="196"/>
      <c r="I501" s="182">
        <f>IF(G501=0,0,(H501*(VLOOKUP(G501,'Fee Schedule'!$C$2:$D$35,2,FALSE))))</f>
        <v>0</v>
      </c>
      <c r="J501" s="183" t="s">
        <v>7</v>
      </c>
      <c r="K501" s="194"/>
      <c r="L501" s="184">
        <f>IF(D501&gt;0,(VLOOKUP(D501,Families!$A$5:$I$205,6,0)),0)</f>
        <v>0</v>
      </c>
      <c r="M501" s="242"/>
      <c r="N501" s="242"/>
      <c r="O501" s="198"/>
      <c r="P501" s="199"/>
      <c r="Q501" s="203"/>
      <c r="R501" s="204">
        <f>IF(D501&gt;0,(VLOOKUP(D501,Families!$A$5:$I$205,9,0)),0)</f>
        <v>0</v>
      </c>
    </row>
    <row r="502" spans="1:18" s="202" customFormat="1" ht="15" customHeight="1" x14ac:dyDescent="0.35">
      <c r="A502" s="193"/>
      <c r="B502" s="265"/>
      <c r="C502" s="265"/>
      <c r="D502" s="194"/>
      <c r="E502" s="195"/>
      <c r="F502" s="196"/>
      <c r="G502" s="197" t="s">
        <v>13</v>
      </c>
      <c r="H502" s="196"/>
      <c r="I502" s="182">
        <f>IF(G502=0,0,(H502*(VLOOKUP(G502,'Fee Schedule'!$C$2:$D$35,2,FALSE))))</f>
        <v>0</v>
      </c>
      <c r="J502" s="183" t="s">
        <v>7</v>
      </c>
      <c r="K502" s="194"/>
      <c r="L502" s="184">
        <f>IF(D502&gt;0,(VLOOKUP(D502,Families!$A$5:$I$205,6,0)),0)</f>
        <v>0</v>
      </c>
      <c r="M502" s="242"/>
      <c r="N502" s="242"/>
      <c r="O502" s="198"/>
      <c r="P502" s="199"/>
      <c r="Q502" s="203"/>
      <c r="R502" s="204">
        <f>IF(D502&gt;0,(VLOOKUP(D502,Families!$A$5:$I$205,9,0)),0)</f>
        <v>0</v>
      </c>
    </row>
    <row r="503" spans="1:18" s="202" customFormat="1" ht="15" customHeight="1" x14ac:dyDescent="0.35">
      <c r="A503" s="193"/>
      <c r="B503" s="265"/>
      <c r="C503" s="265"/>
      <c r="D503" s="194"/>
      <c r="E503" s="195"/>
      <c r="F503" s="196"/>
      <c r="G503" s="197" t="s">
        <v>37</v>
      </c>
      <c r="H503" s="196"/>
      <c r="I503" s="182">
        <f>IF(G503=0,0,(H503*(VLOOKUP(G503,'Fee Schedule'!$C$2:$D$35,2,FALSE))))</f>
        <v>0</v>
      </c>
      <c r="J503" s="183" t="s">
        <v>7</v>
      </c>
      <c r="K503" s="194"/>
      <c r="L503" s="184">
        <f>IF(D503&gt;0,(VLOOKUP(D503,Families!$A$5:$I$205,6,0)),0)</f>
        <v>0</v>
      </c>
      <c r="M503" s="242"/>
      <c r="N503" s="242"/>
      <c r="O503" s="198"/>
      <c r="P503" s="199"/>
      <c r="Q503" s="203"/>
      <c r="R503" s="204">
        <f>IF(D503&gt;0,(VLOOKUP(D503,Families!$A$5:$I$205,9,0)),0)</f>
        <v>0</v>
      </c>
    </row>
    <row r="504" spans="1:18" s="202" customFormat="1" ht="15" customHeight="1" x14ac:dyDescent="0.35">
      <c r="A504" s="193"/>
      <c r="B504" s="265"/>
      <c r="C504" s="265"/>
      <c r="D504" s="194"/>
      <c r="E504" s="195"/>
      <c r="F504" s="196"/>
      <c r="G504" s="197" t="s">
        <v>19</v>
      </c>
      <c r="H504" s="196"/>
      <c r="I504" s="182">
        <f>IF(G504=0,0,(H504*(VLOOKUP(G504,'Fee Schedule'!$C$2:$D$35,2,FALSE))))</f>
        <v>0</v>
      </c>
      <c r="J504" s="183" t="s">
        <v>7</v>
      </c>
      <c r="K504" s="194"/>
      <c r="L504" s="184">
        <f>IF(D504&gt;0,(VLOOKUP(D504,Families!$A$5:$I$205,6,0)),0)</f>
        <v>0</v>
      </c>
      <c r="M504" s="242"/>
      <c r="N504" s="242"/>
      <c r="O504" s="198"/>
      <c r="P504" s="199"/>
      <c r="Q504" s="203"/>
      <c r="R504" s="204">
        <f>IF(D504&gt;0,(VLOOKUP(D504,Families!$A$5:$I$205,9,0)),0)</f>
        <v>0</v>
      </c>
    </row>
    <row r="505" spans="1:18" s="202" customFormat="1" ht="15" customHeight="1" x14ac:dyDescent="0.35">
      <c r="A505" s="193"/>
      <c r="B505" s="265"/>
      <c r="C505" s="265"/>
      <c r="D505" s="194"/>
      <c r="E505" s="195"/>
      <c r="F505" s="196"/>
      <c r="G505" s="197" t="s">
        <v>21</v>
      </c>
      <c r="H505" s="196"/>
      <c r="I505" s="182">
        <f>IF(G505=0,0,(H505*(VLOOKUP(G505,'Fee Schedule'!$C$2:$D$35,2,FALSE))))</f>
        <v>0</v>
      </c>
      <c r="J505" s="183" t="s">
        <v>7</v>
      </c>
      <c r="K505" s="194"/>
      <c r="L505" s="184">
        <f>IF(D505&gt;0,(VLOOKUP(D505,Families!$A$5:$I$205,6,0)),0)</f>
        <v>0</v>
      </c>
      <c r="M505" s="242"/>
      <c r="N505" s="242"/>
      <c r="O505" s="198"/>
      <c r="P505" s="199"/>
      <c r="Q505" s="203"/>
      <c r="R505" s="204">
        <f>IF(D505&gt;0,(VLOOKUP(D505,Families!$A$5:$I$205,9,0)),0)</f>
        <v>0</v>
      </c>
    </row>
    <row r="506" spans="1:18" s="202" customFormat="1" ht="15" customHeight="1" x14ac:dyDescent="0.35">
      <c r="A506" s="193"/>
      <c r="B506" s="265"/>
      <c r="C506" s="265"/>
      <c r="D506" s="194"/>
      <c r="E506" s="195"/>
      <c r="F506" s="196"/>
      <c r="G506" s="197" t="s">
        <v>20</v>
      </c>
      <c r="H506" s="196"/>
      <c r="I506" s="182">
        <f>IF(G506=0,0,(H506*(VLOOKUP(G506,'Fee Schedule'!$C$2:$D$35,2,FALSE))))</f>
        <v>0</v>
      </c>
      <c r="J506" s="183" t="s">
        <v>7</v>
      </c>
      <c r="K506" s="194"/>
      <c r="L506" s="184">
        <f>IF(D506&gt;0,(VLOOKUP(D506,Families!$A$5:$I$205,6,0)),0)</f>
        <v>0</v>
      </c>
      <c r="M506" s="242"/>
      <c r="N506" s="242"/>
      <c r="O506" s="198"/>
      <c r="P506" s="199"/>
      <c r="Q506" s="203"/>
      <c r="R506" s="204">
        <f>IF(D506&gt;0,(VLOOKUP(D506,Families!$A$5:$I$205,9,0)),0)</f>
        <v>0</v>
      </c>
    </row>
    <row r="507" spans="1:18" s="202" customFormat="1" ht="15" customHeight="1" x14ac:dyDescent="0.35">
      <c r="A507" s="193"/>
      <c r="B507" s="265"/>
      <c r="C507" s="265"/>
      <c r="D507" s="194"/>
      <c r="E507" s="195"/>
      <c r="F507" s="196"/>
      <c r="G507" s="197" t="s">
        <v>17</v>
      </c>
      <c r="H507" s="196"/>
      <c r="I507" s="182">
        <f>IF(G507=0,0,(H507*(VLOOKUP(G507,'Fee Schedule'!$C$2:$D$35,2,FALSE))))</f>
        <v>0</v>
      </c>
      <c r="J507" s="183" t="s">
        <v>7</v>
      </c>
      <c r="K507" s="194"/>
      <c r="L507" s="184">
        <f>IF(D507&gt;0,(VLOOKUP(D507,Families!$A$5:$I$205,6,0)),0)</f>
        <v>0</v>
      </c>
      <c r="M507" s="242"/>
      <c r="N507" s="242"/>
      <c r="O507" s="198"/>
      <c r="P507" s="199"/>
      <c r="Q507" s="203"/>
      <c r="R507" s="204">
        <f>IF(D507&gt;0,(VLOOKUP(D507,Families!$A$5:$I$205,9,0)),0)</f>
        <v>0</v>
      </c>
    </row>
    <row r="508" spans="1:18" s="202" customFormat="1" ht="15" customHeight="1" x14ac:dyDescent="0.35">
      <c r="A508" s="193"/>
      <c r="B508" s="265"/>
      <c r="C508" s="265"/>
      <c r="D508" s="194"/>
      <c r="E508" s="195"/>
      <c r="F508" s="196"/>
      <c r="G508" s="197" t="s">
        <v>18</v>
      </c>
      <c r="H508" s="196"/>
      <c r="I508" s="182">
        <f>IF(G508=0,0,(H508*(VLOOKUP(G508,'Fee Schedule'!$C$2:$D$35,2,FALSE))))</f>
        <v>0</v>
      </c>
      <c r="J508" s="183" t="s">
        <v>7</v>
      </c>
      <c r="K508" s="194"/>
      <c r="L508" s="184">
        <f>IF(D508&gt;0,(VLOOKUP(D508,Families!$A$5:$I$205,6,0)),0)</f>
        <v>0</v>
      </c>
      <c r="M508" s="242"/>
      <c r="N508" s="242"/>
      <c r="O508" s="198"/>
      <c r="P508" s="199"/>
      <c r="Q508" s="203"/>
      <c r="R508" s="204">
        <f>IF(D508&gt;0,(VLOOKUP(D508,Families!$A$5:$I$205,9,0)),0)</f>
        <v>0</v>
      </c>
    </row>
    <row r="509" spans="1:18" s="202" customFormat="1" ht="15" customHeight="1" x14ac:dyDescent="0.35">
      <c r="A509" s="193"/>
      <c r="B509" s="265"/>
      <c r="C509" s="265"/>
      <c r="D509" s="194"/>
      <c r="E509" s="195"/>
      <c r="F509" s="196"/>
      <c r="G509" s="197">
        <v>99600</v>
      </c>
      <c r="H509" s="196"/>
      <c r="I509" s="182">
        <f>IF(G509=0,0,(H509*(VLOOKUP(G509,'Fee Schedule'!$C$2:$D$35,2,FALSE))))</f>
        <v>0</v>
      </c>
      <c r="J509" s="183" t="s">
        <v>7</v>
      </c>
      <c r="K509" s="194"/>
      <c r="L509" s="184">
        <f>IF(D509&gt;0,(VLOOKUP(D509,Families!$A$5:$I$205,6,0)),0)</f>
        <v>0</v>
      </c>
      <c r="M509" s="242"/>
      <c r="N509" s="242"/>
      <c r="O509" s="198"/>
      <c r="P509" s="199"/>
      <c r="Q509" s="203"/>
      <c r="R509" s="204">
        <f>IF(D509&gt;0,(VLOOKUP(D509,Families!$A$5:$I$205,9,0)),0)</f>
        <v>0</v>
      </c>
    </row>
    <row r="510" spans="1:18" s="202" customFormat="1" ht="15" customHeight="1" x14ac:dyDescent="0.35">
      <c r="A510" s="193"/>
      <c r="B510" s="265"/>
      <c r="C510" s="265"/>
      <c r="D510" s="194"/>
      <c r="E510" s="195"/>
      <c r="F510" s="196"/>
      <c r="G510" s="197">
        <v>97530</v>
      </c>
      <c r="H510" s="196"/>
      <c r="I510" s="182">
        <f>IF(G510=0,0,(H510*(VLOOKUP(G510,'Fee Schedule'!$C$2:$D$35,2,FALSE))))</f>
        <v>0</v>
      </c>
      <c r="J510" s="183" t="s">
        <v>7</v>
      </c>
      <c r="K510" s="194"/>
      <c r="L510" s="184">
        <f>IF(D510&gt;0,(VLOOKUP(D510,Families!$A$5:$I$205,6,0)),0)</f>
        <v>0</v>
      </c>
      <c r="M510" s="242"/>
      <c r="N510" s="242"/>
      <c r="O510" s="198"/>
      <c r="P510" s="199"/>
      <c r="Q510" s="203"/>
      <c r="R510" s="204">
        <f>IF(D510&gt;0,(VLOOKUP(D510,Families!$A$5:$I$205,9,0)),0)</f>
        <v>0</v>
      </c>
    </row>
    <row r="511" spans="1:18" s="202" customFormat="1" ht="15" customHeight="1" x14ac:dyDescent="0.35">
      <c r="A511" s="193"/>
      <c r="B511" s="265"/>
      <c r="C511" s="265"/>
      <c r="D511" s="194"/>
      <c r="E511" s="195"/>
      <c r="F511" s="196"/>
      <c r="G511" s="197" t="s">
        <v>29</v>
      </c>
      <c r="H511" s="196"/>
      <c r="I511" s="182">
        <f>IF(G511=0,0,(H511*(VLOOKUP(G511,'Fee Schedule'!$C$2:$D$35,2,FALSE))))</f>
        <v>0</v>
      </c>
      <c r="J511" s="183" t="s">
        <v>7</v>
      </c>
      <c r="K511" s="194"/>
      <c r="L511" s="184">
        <f>IF(D511&gt;0,(VLOOKUP(D511,Families!$A$5:$I$205,6,0)),0)</f>
        <v>0</v>
      </c>
      <c r="M511" s="242"/>
      <c r="N511" s="242"/>
      <c r="O511" s="198"/>
      <c r="P511" s="199"/>
      <c r="Q511" s="203"/>
      <c r="R511" s="204">
        <f>IF(D511&gt;0,(VLOOKUP(D511,Families!$A$5:$I$205,9,0)),0)</f>
        <v>0</v>
      </c>
    </row>
    <row r="512" spans="1:18" s="202" customFormat="1" ht="15" customHeight="1" x14ac:dyDescent="0.35">
      <c r="A512" s="193"/>
      <c r="B512" s="265"/>
      <c r="C512" s="265"/>
      <c r="D512" s="194"/>
      <c r="E512" s="195"/>
      <c r="F512" s="196"/>
      <c r="G512" s="197">
        <v>97003</v>
      </c>
      <c r="H512" s="196"/>
      <c r="I512" s="182">
        <f>IF(G512=0,0,(H512*(VLOOKUP(G512,'Fee Schedule'!$C$2:$D$35,2,FALSE))))</f>
        <v>0</v>
      </c>
      <c r="J512" s="183" t="s">
        <v>7</v>
      </c>
      <c r="K512" s="194"/>
      <c r="L512" s="184">
        <f>IF(D512&gt;0,(VLOOKUP(D512,Families!$A$5:$I$205,6,0)),0)</f>
        <v>0</v>
      </c>
      <c r="M512" s="242"/>
      <c r="N512" s="242"/>
      <c r="O512" s="198"/>
      <c r="P512" s="199"/>
      <c r="Q512" s="203"/>
      <c r="R512" s="204">
        <f>IF(D512&gt;0,(VLOOKUP(D512,Families!$A$5:$I$205,9,0)),0)</f>
        <v>0</v>
      </c>
    </row>
    <row r="513" spans="1:18" s="202" customFormat="1" ht="15" customHeight="1" x14ac:dyDescent="0.35">
      <c r="A513" s="193"/>
      <c r="B513" s="265"/>
      <c r="C513" s="265"/>
      <c r="D513" s="194"/>
      <c r="E513" s="195"/>
      <c r="F513" s="196"/>
      <c r="G513" s="197">
        <v>97110</v>
      </c>
      <c r="H513" s="196"/>
      <c r="I513" s="182">
        <f>IF(G513=0,0,(H513*(VLOOKUP(G513,'Fee Schedule'!$C$2:$D$35,2,FALSE))))</f>
        <v>0</v>
      </c>
      <c r="J513" s="183" t="s">
        <v>7</v>
      </c>
      <c r="K513" s="194"/>
      <c r="L513" s="184">
        <f>IF(D513&gt;0,(VLOOKUP(D513,Families!$A$5:$I$205,6,0)),0)</f>
        <v>0</v>
      </c>
      <c r="M513" s="242"/>
      <c r="N513" s="242"/>
      <c r="O513" s="198"/>
      <c r="P513" s="199"/>
      <c r="Q513" s="203"/>
      <c r="R513" s="204">
        <f>IF(D513&gt;0,(VLOOKUP(D513,Families!$A$5:$I$205,9,0)),0)</f>
        <v>0</v>
      </c>
    </row>
    <row r="514" spans="1:18" s="202" customFormat="1" ht="15" customHeight="1" x14ac:dyDescent="0.35">
      <c r="A514" s="193"/>
      <c r="B514" s="265"/>
      <c r="C514" s="265"/>
      <c r="D514" s="194"/>
      <c r="E514" s="195"/>
      <c r="F514" s="196"/>
      <c r="G514" s="197">
        <v>97001</v>
      </c>
      <c r="H514" s="196"/>
      <c r="I514" s="182">
        <f>IF(G514=0,0,(H514*(VLOOKUP(G514,'Fee Schedule'!$C$2:$D$35,2,FALSE))))</f>
        <v>0</v>
      </c>
      <c r="J514" s="183" t="s">
        <v>7</v>
      </c>
      <c r="K514" s="194"/>
      <c r="L514" s="184">
        <f>IF(D514&gt;0,(VLOOKUP(D514,Families!$A$5:$I$205,6,0)),0)</f>
        <v>0</v>
      </c>
      <c r="M514" s="242"/>
      <c r="N514" s="242"/>
      <c r="O514" s="198"/>
      <c r="P514" s="199"/>
      <c r="Q514" s="203"/>
      <c r="R514" s="204">
        <f>IF(D514&gt;0,(VLOOKUP(D514,Families!$A$5:$I$205,9,0)),0)</f>
        <v>0</v>
      </c>
    </row>
    <row r="515" spans="1:18" s="202" customFormat="1" ht="15" customHeight="1" x14ac:dyDescent="0.35">
      <c r="A515" s="193"/>
      <c r="B515" s="265"/>
      <c r="C515" s="265"/>
      <c r="D515" s="194"/>
      <c r="E515" s="195"/>
      <c r="F515" s="196"/>
      <c r="G515" s="197">
        <v>92524</v>
      </c>
      <c r="H515" s="196"/>
      <c r="I515" s="182">
        <f>IF(G515=0,0,(H515*(VLOOKUP(G515,'Fee Schedule'!$C$2:$D$35,2,FALSE))))</f>
        <v>0</v>
      </c>
      <c r="J515" s="183" t="s">
        <v>7</v>
      </c>
      <c r="K515" s="194"/>
      <c r="L515" s="184">
        <f>IF(D515&gt;0,(VLOOKUP(D515,Families!$A$5:$I$205,6,0)),0)</f>
        <v>0</v>
      </c>
      <c r="M515" s="242"/>
      <c r="N515" s="242"/>
      <c r="O515" s="198"/>
      <c r="P515" s="199"/>
      <c r="Q515" s="203"/>
      <c r="R515" s="204">
        <f>IF(D515&gt;0,(VLOOKUP(D515,Families!$A$5:$I$205,9,0)),0)</f>
        <v>0</v>
      </c>
    </row>
    <row r="516" spans="1:18" s="202" customFormat="1" ht="15" customHeight="1" x14ac:dyDescent="0.35">
      <c r="A516" s="193"/>
      <c r="B516" s="265"/>
      <c r="C516" s="265"/>
      <c r="D516" s="194"/>
      <c r="E516" s="195"/>
      <c r="F516" s="196"/>
      <c r="G516" s="197">
        <v>92507</v>
      </c>
      <c r="H516" s="196"/>
      <c r="I516" s="182">
        <f>IF(G516=0,0,(H516*(VLOOKUP(G516,'Fee Schedule'!$C$2:$D$35,2,FALSE))))</f>
        <v>0</v>
      </c>
      <c r="J516" s="183" t="s">
        <v>7</v>
      </c>
      <c r="K516" s="194"/>
      <c r="L516" s="184">
        <f>IF(D516&gt;0,(VLOOKUP(D516,Families!$A$5:$I$205,6,0)),0)</f>
        <v>0</v>
      </c>
      <c r="M516" s="242"/>
      <c r="N516" s="242"/>
      <c r="O516" s="198"/>
      <c r="P516" s="199"/>
      <c r="Q516" s="203"/>
      <c r="R516" s="204">
        <f>IF(D516&gt;0,(VLOOKUP(D516,Families!$A$5:$I$205,9,0)),0)</f>
        <v>0</v>
      </c>
    </row>
    <row r="517" spans="1:18" s="202" customFormat="1" ht="15" customHeight="1" x14ac:dyDescent="0.35">
      <c r="A517" s="193"/>
      <c r="B517" s="265"/>
      <c r="C517" s="265"/>
      <c r="D517" s="194"/>
      <c r="E517" s="195"/>
      <c r="F517" s="196"/>
      <c r="G517" s="197" t="s">
        <v>28</v>
      </c>
      <c r="H517" s="196"/>
      <c r="I517" s="182">
        <f>IF(G517=0,0,(H517*(VLOOKUP(G517,'Fee Schedule'!$C$2:$D$35,2,FALSE))))</f>
        <v>0</v>
      </c>
      <c r="J517" s="183" t="s">
        <v>90</v>
      </c>
      <c r="K517" s="194"/>
      <c r="L517" s="184">
        <f>IF(D517&gt;0,(VLOOKUP(D517,Families!$A$5:$I$205,6,0)),0)</f>
        <v>0</v>
      </c>
      <c r="M517" s="242"/>
      <c r="N517" s="242"/>
      <c r="O517" s="198"/>
      <c r="P517" s="199"/>
      <c r="Q517" s="203"/>
      <c r="R517" s="204">
        <f>IF(D517&gt;0,(VLOOKUP(D517,Families!$A$5:$I$205,9,0)),0)</f>
        <v>0</v>
      </c>
    </row>
    <row r="518" spans="1:18" s="202" customFormat="1" ht="15" customHeight="1" x14ac:dyDescent="0.35">
      <c r="A518" s="193"/>
      <c r="B518" s="265"/>
      <c r="C518" s="265"/>
      <c r="D518" s="194"/>
      <c r="E518" s="195"/>
      <c r="F518" s="196"/>
      <c r="G518" s="197" t="s">
        <v>16</v>
      </c>
      <c r="H518" s="196"/>
      <c r="I518" s="182">
        <f>IF(G518=0,0,(H518*(VLOOKUP(G518,'Fee Schedule'!$C$2:$D$35,2,FALSE))))</f>
        <v>0</v>
      </c>
      <c r="J518" s="183" t="s">
        <v>90</v>
      </c>
      <c r="K518" s="194"/>
      <c r="L518" s="184">
        <f>IF(D518&gt;0,(VLOOKUP(D518,Families!$A$5:$I$205,6,0)),0)</f>
        <v>0</v>
      </c>
      <c r="M518" s="242"/>
      <c r="N518" s="242"/>
      <c r="O518" s="198"/>
      <c r="P518" s="199"/>
      <c r="Q518" s="203"/>
      <c r="R518" s="204">
        <f>IF(D518&gt;0,(VLOOKUP(D518,Families!$A$5:$I$205,9,0)),0)</f>
        <v>0</v>
      </c>
    </row>
    <row r="519" spans="1:18" s="202" customFormat="1" ht="15" customHeight="1" x14ac:dyDescent="0.35">
      <c r="A519" s="193"/>
      <c r="B519" s="265"/>
      <c r="C519" s="265"/>
      <c r="D519" s="194"/>
      <c r="E519" s="195"/>
      <c r="F519" s="196"/>
      <c r="G519" s="197" t="s">
        <v>14</v>
      </c>
      <c r="H519" s="196"/>
      <c r="I519" s="182">
        <f>IF(G519=0,0,(H519*(VLOOKUP(G519,'Fee Schedule'!$C$2:$D$35,2,FALSE))))</f>
        <v>0</v>
      </c>
      <c r="J519" s="183" t="s">
        <v>90</v>
      </c>
      <c r="K519" s="194"/>
      <c r="L519" s="184">
        <f>IF(D519&gt;0,(VLOOKUP(D519,Families!$A$5:$I$205,6,0)),0)</f>
        <v>0</v>
      </c>
      <c r="M519" s="242"/>
      <c r="N519" s="242"/>
      <c r="O519" s="198"/>
      <c r="P519" s="199"/>
      <c r="Q519" s="203"/>
      <c r="R519" s="204">
        <f>IF(D519&gt;0,(VLOOKUP(D519,Families!$A$5:$I$205,9,0)),0)</f>
        <v>0</v>
      </c>
    </row>
    <row r="520" spans="1:18" s="202" customFormat="1" ht="15" customHeight="1" x14ac:dyDescent="0.35">
      <c r="A520" s="193"/>
      <c r="B520" s="265"/>
      <c r="C520" s="265"/>
      <c r="D520" s="194"/>
      <c r="E520" s="195"/>
      <c r="F520" s="196"/>
      <c r="G520" s="197" t="s">
        <v>15</v>
      </c>
      <c r="H520" s="196"/>
      <c r="I520" s="182">
        <f>IF(G520=0,0,(H520*(VLOOKUP(G520,'Fee Schedule'!$C$2:$D$35,2,FALSE))))</f>
        <v>0</v>
      </c>
      <c r="J520" s="183" t="s">
        <v>90</v>
      </c>
      <c r="K520" s="194"/>
      <c r="L520" s="184">
        <f>IF(D520&gt;0,(VLOOKUP(D520,Families!$A$5:$I$205,6,0)),0)</f>
        <v>0</v>
      </c>
      <c r="M520" s="242"/>
      <c r="N520" s="242"/>
      <c r="O520" s="198"/>
      <c r="P520" s="199"/>
      <c r="Q520" s="203"/>
      <c r="R520" s="204">
        <f>IF(D520&gt;0,(VLOOKUP(D520,Families!$A$5:$I$205,9,0)),0)</f>
        <v>0</v>
      </c>
    </row>
    <row r="521" spans="1:18" s="202" customFormat="1" ht="15" customHeight="1" x14ac:dyDescent="0.35">
      <c r="A521" s="193"/>
      <c r="B521" s="265"/>
      <c r="C521" s="265"/>
      <c r="D521" s="194"/>
      <c r="E521" s="195"/>
      <c r="F521" s="196"/>
      <c r="G521" s="197" t="s">
        <v>13</v>
      </c>
      <c r="H521" s="196"/>
      <c r="I521" s="182">
        <f>IF(G521=0,0,(H521*(VLOOKUP(G521,'Fee Schedule'!$C$2:$D$35,2,FALSE))))</f>
        <v>0</v>
      </c>
      <c r="J521" s="183" t="s">
        <v>90</v>
      </c>
      <c r="K521" s="194"/>
      <c r="L521" s="184">
        <f>IF(D521&gt;0,(VLOOKUP(D521,Families!$A$5:$I$205,6,0)),0)</f>
        <v>0</v>
      </c>
      <c r="M521" s="242"/>
      <c r="N521" s="242"/>
      <c r="O521" s="198"/>
      <c r="P521" s="199"/>
      <c r="Q521" s="203"/>
      <c r="R521" s="204">
        <f>IF(D521&gt;0,(VLOOKUP(D521,Families!$A$5:$I$205,9,0)),0)</f>
        <v>0</v>
      </c>
    </row>
    <row r="522" spans="1:18" s="202" customFormat="1" ht="15" customHeight="1" x14ac:dyDescent="0.35">
      <c r="A522" s="193"/>
      <c r="B522" s="265"/>
      <c r="C522" s="265"/>
      <c r="D522" s="194"/>
      <c r="E522" s="195"/>
      <c r="F522" s="196"/>
      <c r="G522" s="197" t="s">
        <v>37</v>
      </c>
      <c r="H522" s="196"/>
      <c r="I522" s="182">
        <f>IF(G522=0,0,(H522*(VLOOKUP(G522,'Fee Schedule'!$C$2:$D$35,2,FALSE))))</f>
        <v>0</v>
      </c>
      <c r="J522" s="183" t="s">
        <v>90</v>
      </c>
      <c r="K522" s="194"/>
      <c r="L522" s="184">
        <f>IF(D522&gt;0,(VLOOKUP(D522,Families!$A$5:$I$205,6,0)),0)</f>
        <v>0</v>
      </c>
      <c r="M522" s="242"/>
      <c r="N522" s="242"/>
      <c r="O522" s="198"/>
      <c r="P522" s="199"/>
      <c r="Q522" s="203"/>
      <c r="R522" s="204">
        <f>IF(D522&gt;0,(VLOOKUP(D522,Families!$A$5:$I$205,9,0)),0)</f>
        <v>0</v>
      </c>
    </row>
    <row r="523" spans="1:18" s="202" customFormat="1" ht="15" customHeight="1" x14ac:dyDescent="0.35">
      <c r="A523" s="193"/>
      <c r="B523" s="265"/>
      <c r="C523" s="265"/>
      <c r="D523" s="194"/>
      <c r="E523" s="195"/>
      <c r="F523" s="196"/>
      <c r="G523" s="197" t="s">
        <v>19</v>
      </c>
      <c r="H523" s="196"/>
      <c r="I523" s="182">
        <f>IF(G523=0,0,(H523*(VLOOKUP(G523,'Fee Schedule'!$C$2:$D$35,2,FALSE))))</f>
        <v>0</v>
      </c>
      <c r="J523" s="183" t="s">
        <v>90</v>
      </c>
      <c r="K523" s="194"/>
      <c r="L523" s="184">
        <f>IF(D523&gt;0,(VLOOKUP(D523,Families!$A$5:$I$205,6,0)),0)</f>
        <v>0</v>
      </c>
      <c r="M523" s="242"/>
      <c r="N523" s="242"/>
      <c r="O523" s="198"/>
      <c r="P523" s="199"/>
      <c r="Q523" s="203"/>
      <c r="R523" s="204">
        <f>IF(D523&gt;0,(VLOOKUP(D523,Families!$A$5:$I$205,9,0)),0)</f>
        <v>0</v>
      </c>
    </row>
    <row r="524" spans="1:18" s="202" customFormat="1" ht="15" customHeight="1" x14ac:dyDescent="0.35">
      <c r="A524" s="193"/>
      <c r="B524" s="265"/>
      <c r="C524" s="265"/>
      <c r="D524" s="194"/>
      <c r="E524" s="195"/>
      <c r="F524" s="196"/>
      <c r="G524" s="197" t="s">
        <v>21</v>
      </c>
      <c r="H524" s="196"/>
      <c r="I524" s="182">
        <f>IF(G524=0,0,(H524*(VLOOKUP(G524,'Fee Schedule'!$C$2:$D$35,2,FALSE))))</f>
        <v>0</v>
      </c>
      <c r="J524" s="183" t="s">
        <v>90</v>
      </c>
      <c r="K524" s="194"/>
      <c r="L524" s="184">
        <f>IF(D524&gt;0,(VLOOKUP(D524,Families!$A$5:$I$205,6,0)),0)</f>
        <v>0</v>
      </c>
      <c r="M524" s="242"/>
      <c r="N524" s="242"/>
      <c r="O524" s="198"/>
      <c r="P524" s="199"/>
      <c r="Q524" s="203"/>
      <c r="R524" s="204">
        <f>IF(D524&gt;0,(VLOOKUP(D524,Families!$A$5:$I$205,9,0)),0)</f>
        <v>0</v>
      </c>
    </row>
    <row r="525" spans="1:18" s="202" customFormat="1" ht="15" customHeight="1" x14ac:dyDescent="0.35">
      <c r="A525" s="193"/>
      <c r="B525" s="265"/>
      <c r="C525" s="265"/>
      <c r="D525" s="194"/>
      <c r="E525" s="195"/>
      <c r="F525" s="196"/>
      <c r="G525" s="197" t="s">
        <v>20</v>
      </c>
      <c r="H525" s="196"/>
      <c r="I525" s="182">
        <f>IF(G525=0,0,(H525*(VLOOKUP(G525,'Fee Schedule'!$C$2:$D$35,2,FALSE))))</f>
        <v>0</v>
      </c>
      <c r="J525" s="183" t="s">
        <v>90</v>
      </c>
      <c r="K525" s="194"/>
      <c r="L525" s="184">
        <f>IF(D525&gt;0,(VLOOKUP(D525,Families!$A$5:$I$205,6,0)),0)</f>
        <v>0</v>
      </c>
      <c r="M525" s="242"/>
      <c r="N525" s="242"/>
      <c r="O525" s="198"/>
      <c r="P525" s="199"/>
      <c r="Q525" s="203"/>
      <c r="R525" s="204">
        <f>IF(D525&gt;0,(VLOOKUP(D525,Families!$A$5:$I$205,9,0)),0)</f>
        <v>0</v>
      </c>
    </row>
    <row r="526" spans="1:18" s="202" customFormat="1" ht="15" customHeight="1" x14ac:dyDescent="0.35">
      <c r="A526" s="193"/>
      <c r="B526" s="265"/>
      <c r="C526" s="265"/>
      <c r="D526" s="194"/>
      <c r="E526" s="195"/>
      <c r="F526" s="196"/>
      <c r="G526" s="197" t="s">
        <v>17</v>
      </c>
      <c r="H526" s="196"/>
      <c r="I526" s="182">
        <f>IF(G526=0,0,(H526*(VLOOKUP(G526,'Fee Schedule'!$C$2:$D$35,2,FALSE))))</f>
        <v>0</v>
      </c>
      <c r="J526" s="183" t="s">
        <v>90</v>
      </c>
      <c r="K526" s="194"/>
      <c r="L526" s="184">
        <f>IF(D526&gt;0,(VLOOKUP(D526,Families!$A$5:$I$205,6,0)),0)</f>
        <v>0</v>
      </c>
      <c r="M526" s="242"/>
      <c r="N526" s="242"/>
      <c r="O526" s="198"/>
      <c r="P526" s="199"/>
      <c r="Q526" s="203"/>
      <c r="R526" s="204">
        <f>IF(D526&gt;0,(VLOOKUP(D526,Families!$A$5:$I$205,9,0)),0)</f>
        <v>0</v>
      </c>
    </row>
    <row r="527" spans="1:18" s="202" customFormat="1" ht="15" customHeight="1" x14ac:dyDescent="0.35">
      <c r="A527" s="193"/>
      <c r="B527" s="265"/>
      <c r="C527" s="265"/>
      <c r="D527" s="194"/>
      <c r="E527" s="195"/>
      <c r="F527" s="196"/>
      <c r="G527" s="197" t="s">
        <v>18</v>
      </c>
      <c r="H527" s="196"/>
      <c r="I527" s="182">
        <f>IF(G527=0,0,(H527*(VLOOKUP(G527,'Fee Schedule'!$C$2:$D$35,2,FALSE))))</f>
        <v>0</v>
      </c>
      <c r="J527" s="183" t="s">
        <v>90</v>
      </c>
      <c r="K527" s="194"/>
      <c r="L527" s="184">
        <f>IF(D527&gt;0,(VLOOKUP(D527,Families!$A$5:$I$205,6,0)),0)</f>
        <v>0</v>
      </c>
      <c r="M527" s="242"/>
      <c r="N527" s="242"/>
      <c r="O527" s="198"/>
      <c r="P527" s="199"/>
      <c r="Q527" s="203"/>
      <c r="R527" s="204">
        <f>IF(D527&gt;0,(VLOOKUP(D527,Families!$A$5:$I$205,9,0)),0)</f>
        <v>0</v>
      </c>
    </row>
    <row r="528" spans="1:18" s="202" customFormat="1" ht="15" customHeight="1" x14ac:dyDescent="0.35">
      <c r="A528" s="193"/>
      <c r="B528" s="265"/>
      <c r="C528" s="265"/>
      <c r="D528" s="194"/>
      <c r="E528" s="195"/>
      <c r="F528" s="196"/>
      <c r="G528" s="197">
        <v>97530</v>
      </c>
      <c r="H528" s="196"/>
      <c r="I528" s="182">
        <f>IF(G528=0,0,(H528*(VLOOKUP(G528,'Fee Schedule'!$C$2:$D$35,2,FALSE))))</f>
        <v>0</v>
      </c>
      <c r="J528" s="183" t="s">
        <v>90</v>
      </c>
      <c r="K528" s="194"/>
      <c r="L528" s="184">
        <f>IF(D528&gt;0,(VLOOKUP(D528,Families!$A$5:$I$205,6,0)),0)</f>
        <v>0</v>
      </c>
      <c r="M528" s="242"/>
      <c r="N528" s="242"/>
      <c r="O528" s="198"/>
      <c r="P528" s="199"/>
      <c r="Q528" s="203"/>
      <c r="R528" s="204">
        <f>IF(D528&gt;0,(VLOOKUP(D528,Families!$A$5:$I$205,9,0)),0)</f>
        <v>0</v>
      </c>
    </row>
    <row r="529" spans="1:18" s="202" customFormat="1" ht="15" customHeight="1" x14ac:dyDescent="0.35">
      <c r="A529" s="193"/>
      <c r="B529" s="265"/>
      <c r="C529" s="265"/>
      <c r="D529" s="194"/>
      <c r="E529" s="195"/>
      <c r="F529" s="196"/>
      <c r="G529" s="197" t="s">
        <v>29</v>
      </c>
      <c r="H529" s="196"/>
      <c r="I529" s="182">
        <f>IF(G529=0,0,(H529*(VLOOKUP(G529,'Fee Schedule'!$C$2:$D$35,2,FALSE))))</f>
        <v>0</v>
      </c>
      <c r="J529" s="183" t="s">
        <v>90</v>
      </c>
      <c r="K529" s="194"/>
      <c r="L529" s="184">
        <f>IF(D529&gt;0,(VLOOKUP(D529,Families!$A$5:$I$205,6,0)),0)</f>
        <v>0</v>
      </c>
      <c r="M529" s="242"/>
      <c r="N529" s="242"/>
      <c r="O529" s="198"/>
      <c r="P529" s="199"/>
      <c r="Q529" s="203"/>
      <c r="R529" s="204">
        <f>IF(D529&gt;0,(VLOOKUP(D529,Families!$A$5:$I$205,9,0)),0)</f>
        <v>0</v>
      </c>
    </row>
    <row r="530" spans="1:18" s="202" customFormat="1" ht="15" customHeight="1" x14ac:dyDescent="0.35">
      <c r="A530" s="193"/>
      <c r="B530" s="265"/>
      <c r="C530" s="265"/>
      <c r="D530" s="194"/>
      <c r="E530" s="195"/>
      <c r="F530" s="196"/>
      <c r="G530" s="197">
        <v>97003</v>
      </c>
      <c r="H530" s="196"/>
      <c r="I530" s="182">
        <f>IF(G530=0,0,(H530*(VLOOKUP(G530,'Fee Schedule'!$C$2:$D$35,2,FALSE))))</f>
        <v>0</v>
      </c>
      <c r="J530" s="183" t="s">
        <v>90</v>
      </c>
      <c r="K530" s="194"/>
      <c r="L530" s="184">
        <f>IF(D530&gt;0,(VLOOKUP(D530,Families!$A$5:$I$205,6,0)),0)</f>
        <v>0</v>
      </c>
      <c r="M530" s="242"/>
      <c r="N530" s="242"/>
      <c r="O530" s="198"/>
      <c r="P530" s="199"/>
      <c r="Q530" s="203"/>
      <c r="R530" s="204">
        <f>IF(D530&gt;0,(VLOOKUP(D530,Families!$A$5:$I$205,9,0)),0)</f>
        <v>0</v>
      </c>
    </row>
    <row r="531" spans="1:18" s="202" customFormat="1" ht="15" customHeight="1" x14ac:dyDescent="0.35">
      <c r="A531" s="193"/>
      <c r="B531" s="265"/>
      <c r="C531" s="265"/>
      <c r="D531" s="194"/>
      <c r="E531" s="195"/>
      <c r="F531" s="196"/>
      <c r="G531" s="197">
        <v>97110</v>
      </c>
      <c r="H531" s="196"/>
      <c r="I531" s="182">
        <f>IF(G531=0,0,(H531*(VLOOKUP(G531,'Fee Schedule'!$C$2:$D$35,2,FALSE))))</f>
        <v>0</v>
      </c>
      <c r="J531" s="183" t="s">
        <v>90</v>
      </c>
      <c r="K531" s="194"/>
      <c r="L531" s="184">
        <f>IF(D531&gt;0,(VLOOKUP(D531,Families!$A$5:$I$205,6,0)),0)</f>
        <v>0</v>
      </c>
      <c r="M531" s="242"/>
      <c r="N531" s="242"/>
      <c r="O531" s="198"/>
      <c r="P531" s="199"/>
      <c r="Q531" s="203"/>
      <c r="R531" s="204">
        <f>IF(D531&gt;0,(VLOOKUP(D531,Families!$A$5:$I$205,9,0)),0)</f>
        <v>0</v>
      </c>
    </row>
    <row r="532" spans="1:18" s="202" customFormat="1" ht="15" customHeight="1" x14ac:dyDescent="0.35">
      <c r="A532" s="193"/>
      <c r="B532" s="265"/>
      <c r="C532" s="265"/>
      <c r="D532" s="194"/>
      <c r="E532" s="195"/>
      <c r="F532" s="196"/>
      <c r="G532" s="197">
        <v>97001</v>
      </c>
      <c r="H532" s="196"/>
      <c r="I532" s="182">
        <f>IF(G532=0,0,(H532*(VLOOKUP(G532,'Fee Schedule'!$C$2:$D$35,2,FALSE))))</f>
        <v>0</v>
      </c>
      <c r="J532" s="183" t="s">
        <v>90</v>
      </c>
      <c r="K532" s="194"/>
      <c r="L532" s="184">
        <f>IF(D532&gt;0,(VLOOKUP(D532,Families!$A$5:$I$205,6,0)),0)</f>
        <v>0</v>
      </c>
      <c r="M532" s="242"/>
      <c r="N532" s="242"/>
      <c r="O532" s="198"/>
      <c r="P532" s="199"/>
      <c r="Q532" s="203"/>
      <c r="R532" s="204">
        <f>IF(D532&gt;0,(VLOOKUP(D532,Families!$A$5:$I$205,9,0)),0)</f>
        <v>0</v>
      </c>
    </row>
    <row r="533" spans="1:18" s="202" customFormat="1" ht="15" customHeight="1" x14ac:dyDescent="0.35">
      <c r="A533" s="193"/>
      <c r="B533" s="265"/>
      <c r="C533" s="265"/>
      <c r="D533" s="194"/>
      <c r="E533" s="195"/>
      <c r="F533" s="196"/>
      <c r="G533" s="197">
        <v>92524</v>
      </c>
      <c r="H533" s="196"/>
      <c r="I533" s="182">
        <f>IF(G533=0,0,(H533*(VLOOKUP(G533,'Fee Schedule'!$C$2:$D$35,2,FALSE))))</f>
        <v>0</v>
      </c>
      <c r="J533" s="183" t="s">
        <v>90</v>
      </c>
      <c r="K533" s="194"/>
      <c r="L533" s="184">
        <f>IF(D533&gt;0,(VLOOKUP(D533,Families!$A$5:$I$205,6,0)),0)</f>
        <v>0</v>
      </c>
      <c r="M533" s="242"/>
      <c r="N533" s="242"/>
      <c r="O533" s="198"/>
      <c r="P533" s="199"/>
      <c r="Q533" s="203"/>
      <c r="R533" s="204">
        <f>IF(D533&gt;0,(VLOOKUP(D533,Families!$A$5:$I$205,9,0)),0)</f>
        <v>0</v>
      </c>
    </row>
    <row r="534" spans="1:18" s="202" customFormat="1" ht="15" customHeight="1" x14ac:dyDescent="0.35">
      <c r="A534" s="193"/>
      <c r="B534" s="265"/>
      <c r="C534" s="265"/>
      <c r="D534" s="194"/>
      <c r="E534" s="195"/>
      <c r="F534" s="196"/>
      <c r="G534" s="197">
        <v>92507</v>
      </c>
      <c r="H534" s="196"/>
      <c r="I534" s="182">
        <f>IF(G534=0,0,(H534*(VLOOKUP(G534,'Fee Schedule'!$C$2:$D$35,2,FALSE))))</f>
        <v>0</v>
      </c>
      <c r="J534" s="183" t="s">
        <v>90</v>
      </c>
      <c r="K534" s="194"/>
      <c r="L534" s="184">
        <f>IF(D534&gt;0,(VLOOKUP(D534,Families!$A$5:$I$205,6,0)),0)</f>
        <v>0</v>
      </c>
      <c r="M534" s="242"/>
      <c r="N534" s="242"/>
      <c r="O534" s="198"/>
      <c r="P534" s="199"/>
      <c r="Q534" s="203"/>
      <c r="R534" s="204">
        <f>IF(D534&gt;0,(VLOOKUP(D534,Families!$A$5:$I$205,9,0)),0)</f>
        <v>0</v>
      </c>
    </row>
    <row r="535" spans="1:18" s="202" customFormat="1" ht="15" customHeight="1" x14ac:dyDescent="0.35">
      <c r="A535" s="193"/>
      <c r="B535" s="265"/>
      <c r="C535" s="265"/>
      <c r="D535" s="194"/>
      <c r="E535" s="195"/>
      <c r="F535" s="196"/>
      <c r="G535" s="197" t="s">
        <v>71</v>
      </c>
      <c r="H535" s="196"/>
      <c r="I535" s="182">
        <f>IF(G535=0,0,(H535*(VLOOKUP(G535,'Fee Schedule'!$C$2:$D$35,2,FALSE))))</f>
        <v>0</v>
      </c>
      <c r="J535" s="183" t="s">
        <v>89</v>
      </c>
      <c r="K535" s="194"/>
      <c r="L535" s="184">
        <f>IF(D535&gt;0,(VLOOKUP(D535,Families!$A$5:$I$205,6,0)),0)</f>
        <v>0</v>
      </c>
      <c r="M535" s="242"/>
      <c r="N535" s="242"/>
      <c r="O535" s="198"/>
      <c r="P535" s="199"/>
      <c r="Q535" s="203"/>
      <c r="R535" s="204">
        <f>IF(D535&gt;0,(VLOOKUP(D535,Families!$A$5:$I$205,9,0)),0)</f>
        <v>0</v>
      </c>
    </row>
    <row r="536" spans="1:18" s="202" customFormat="1" ht="15" customHeight="1" x14ac:dyDescent="0.35">
      <c r="A536" s="193"/>
      <c r="B536" s="265"/>
      <c r="C536" s="265"/>
      <c r="D536" s="194"/>
      <c r="E536" s="195"/>
      <c r="F536" s="196"/>
      <c r="G536" s="197" t="s">
        <v>28</v>
      </c>
      <c r="H536" s="196"/>
      <c r="I536" s="182">
        <f>IF(G536=0,0,(H536*(VLOOKUP(G536,'Fee Schedule'!$C$2:$D$35,2,FALSE))))</f>
        <v>0</v>
      </c>
      <c r="J536" s="183" t="s">
        <v>89</v>
      </c>
      <c r="K536" s="194"/>
      <c r="L536" s="184">
        <f>IF(D536&gt;0,(VLOOKUP(D536,Families!$A$5:$I$205,6,0)),0)</f>
        <v>0</v>
      </c>
      <c r="M536" s="242"/>
      <c r="N536" s="242"/>
      <c r="O536" s="198"/>
      <c r="P536" s="199"/>
      <c r="Q536" s="203"/>
      <c r="R536" s="204">
        <f>IF(D536&gt;0,(VLOOKUP(D536,Families!$A$5:$I$205,9,0)),0)</f>
        <v>0</v>
      </c>
    </row>
    <row r="537" spans="1:18" s="202" customFormat="1" ht="15" customHeight="1" x14ac:dyDescent="0.35">
      <c r="A537" s="193"/>
      <c r="B537" s="265"/>
      <c r="C537" s="265"/>
      <c r="D537" s="194"/>
      <c r="E537" s="195"/>
      <c r="F537" s="196"/>
      <c r="G537" s="197" t="s">
        <v>16</v>
      </c>
      <c r="H537" s="196"/>
      <c r="I537" s="182">
        <f>IF(G537=0,0,(H537*(VLOOKUP(G537,'Fee Schedule'!$C$2:$D$35,2,FALSE))))</f>
        <v>0</v>
      </c>
      <c r="J537" s="183" t="s">
        <v>89</v>
      </c>
      <c r="K537" s="194"/>
      <c r="L537" s="184">
        <f>IF(D537&gt;0,(VLOOKUP(D537,Families!$A$5:$I$205,6,0)),0)</f>
        <v>0</v>
      </c>
      <c r="M537" s="242"/>
      <c r="N537" s="242"/>
      <c r="O537" s="198"/>
      <c r="P537" s="199"/>
      <c r="Q537" s="203"/>
      <c r="R537" s="204">
        <f>IF(D537&gt;0,(VLOOKUP(D537,Families!$A$5:$I$205,9,0)),0)</f>
        <v>0</v>
      </c>
    </row>
    <row r="538" spans="1:18" s="202" customFormat="1" ht="15" customHeight="1" x14ac:dyDescent="0.35">
      <c r="A538" s="193"/>
      <c r="B538" s="265"/>
      <c r="C538" s="265"/>
      <c r="D538" s="194"/>
      <c r="E538" s="195"/>
      <c r="F538" s="196"/>
      <c r="G538" s="197" t="s">
        <v>14</v>
      </c>
      <c r="H538" s="196"/>
      <c r="I538" s="182">
        <f>IF(G538=0,0,(H538*(VLOOKUP(G538,'Fee Schedule'!$C$2:$D$35,2,FALSE))))</f>
        <v>0</v>
      </c>
      <c r="J538" s="183" t="s">
        <v>89</v>
      </c>
      <c r="K538" s="194"/>
      <c r="L538" s="184">
        <f>IF(D538&gt;0,(VLOOKUP(D538,Families!$A$5:$I$205,6,0)),0)</f>
        <v>0</v>
      </c>
      <c r="N538" s="242"/>
      <c r="O538" s="198"/>
      <c r="P538" s="199"/>
      <c r="Q538" s="203"/>
      <c r="R538" s="204">
        <f>IF(D538&gt;0,(VLOOKUP(D538,Families!$A$5:$I$205,9,0)),0)</f>
        <v>0</v>
      </c>
    </row>
    <row r="539" spans="1:18" s="202" customFormat="1" ht="15" customHeight="1" x14ac:dyDescent="0.35">
      <c r="A539" s="193"/>
      <c r="B539" s="265"/>
      <c r="C539" s="265"/>
      <c r="D539" s="194"/>
      <c r="E539" s="195"/>
      <c r="F539" s="196"/>
      <c r="G539" s="197" t="s">
        <v>15</v>
      </c>
      <c r="H539" s="196"/>
      <c r="I539" s="182">
        <f>IF(G539=0,0,(H539*(VLOOKUP(G539,'Fee Schedule'!$C$2:$D$35,2,FALSE))))</f>
        <v>0</v>
      </c>
      <c r="J539" s="183" t="s">
        <v>89</v>
      </c>
      <c r="K539" s="194"/>
      <c r="L539" s="184">
        <f>IF(D539&gt;0,(VLOOKUP(D539,Families!$A$5:$I$205,6,0)),0)</f>
        <v>0</v>
      </c>
      <c r="N539" s="242"/>
      <c r="O539" s="198"/>
      <c r="P539" s="199"/>
      <c r="Q539" s="203"/>
      <c r="R539" s="204">
        <f>IF(D539&gt;0,(VLOOKUP(D539,Families!$A$5:$I$205,9,0)),0)</f>
        <v>0</v>
      </c>
    </row>
    <row r="540" spans="1:18" s="202" customFormat="1" ht="15" customHeight="1" x14ac:dyDescent="0.35">
      <c r="A540" s="193"/>
      <c r="B540" s="265"/>
      <c r="C540" s="265"/>
      <c r="D540" s="194"/>
      <c r="E540" s="195"/>
      <c r="F540" s="196"/>
      <c r="G540" s="197" t="s">
        <v>13</v>
      </c>
      <c r="H540" s="196"/>
      <c r="I540" s="182">
        <f>IF(G540=0,0,(H540*(VLOOKUP(G540,'Fee Schedule'!$C$2:$D$35,2,FALSE))))</f>
        <v>0</v>
      </c>
      <c r="J540" s="183" t="s">
        <v>89</v>
      </c>
      <c r="K540" s="194"/>
      <c r="L540" s="184">
        <f>IF(D540&gt;0,(VLOOKUP(D540,Families!$A$5:$I$205,6,0)),0)</f>
        <v>0</v>
      </c>
      <c r="N540" s="242"/>
      <c r="O540" s="198"/>
      <c r="P540" s="199"/>
      <c r="Q540" s="203"/>
      <c r="R540" s="204">
        <f>IF(D540&gt;0,(VLOOKUP(D540,Families!$A$5:$I$205,9,0)),0)</f>
        <v>0</v>
      </c>
    </row>
    <row r="541" spans="1:18" s="202" customFormat="1" ht="15" customHeight="1" x14ac:dyDescent="0.35">
      <c r="A541" s="193"/>
      <c r="B541" s="265"/>
      <c r="C541" s="265"/>
      <c r="D541" s="194"/>
      <c r="E541" s="195"/>
      <c r="F541" s="196"/>
      <c r="G541" s="197" t="s">
        <v>37</v>
      </c>
      <c r="H541" s="196"/>
      <c r="I541" s="182">
        <f>IF(G541=0,0,(H541*(VLOOKUP(G541,'Fee Schedule'!$C$2:$D$35,2,FALSE))))</f>
        <v>0</v>
      </c>
      <c r="J541" s="183" t="s">
        <v>89</v>
      </c>
      <c r="K541" s="194"/>
      <c r="L541" s="184">
        <f>IF(D541&gt;0,(VLOOKUP(D541,Families!$A$5:$I$205,6,0)),0)</f>
        <v>0</v>
      </c>
      <c r="N541" s="242"/>
      <c r="O541" s="198"/>
      <c r="P541" s="199"/>
      <c r="Q541" s="203"/>
      <c r="R541" s="204">
        <f>IF(D541&gt;0,(VLOOKUP(D541,Families!$A$5:$I$205,9,0)),0)</f>
        <v>0</v>
      </c>
    </row>
    <row r="542" spans="1:18" s="202" customFormat="1" ht="15" customHeight="1" x14ac:dyDescent="0.35">
      <c r="A542" s="193"/>
      <c r="B542" s="265"/>
      <c r="C542" s="265"/>
      <c r="D542" s="194"/>
      <c r="E542" s="195"/>
      <c r="F542" s="196"/>
      <c r="G542" s="197" t="s">
        <v>19</v>
      </c>
      <c r="H542" s="196"/>
      <c r="I542" s="182">
        <f>IF(G542=0,0,(H542*(VLOOKUP(G542,'Fee Schedule'!$C$2:$D$35,2,FALSE))))</f>
        <v>0</v>
      </c>
      <c r="J542" s="183" t="s">
        <v>89</v>
      </c>
      <c r="K542" s="194"/>
      <c r="L542" s="184">
        <f>IF(D542&gt;0,(VLOOKUP(D542,Families!$A$5:$I$205,6,0)),0)</f>
        <v>0</v>
      </c>
      <c r="N542" s="242"/>
      <c r="O542" s="198"/>
      <c r="P542" s="199"/>
      <c r="Q542" s="203"/>
      <c r="R542" s="204">
        <f>IF(D542&gt;0,(VLOOKUP(D542,Families!$A$5:$I$205,9,0)),0)</f>
        <v>0</v>
      </c>
    </row>
    <row r="543" spans="1:18" s="202" customFormat="1" ht="15" customHeight="1" x14ac:dyDescent="0.35">
      <c r="A543" s="193"/>
      <c r="B543" s="265"/>
      <c r="C543" s="265"/>
      <c r="D543" s="194"/>
      <c r="E543" s="195"/>
      <c r="F543" s="196"/>
      <c r="G543" s="197" t="s">
        <v>21</v>
      </c>
      <c r="H543" s="196"/>
      <c r="I543" s="182">
        <f>IF(G543=0,0,(H543*(VLOOKUP(G543,'Fee Schedule'!$C$2:$D$35,2,FALSE))))</f>
        <v>0</v>
      </c>
      <c r="J543" s="183" t="s">
        <v>89</v>
      </c>
      <c r="K543" s="194"/>
      <c r="L543" s="184">
        <f>IF(D543&gt;0,(VLOOKUP(D543,Families!$A$5:$I$205,6,0)),0)</f>
        <v>0</v>
      </c>
      <c r="N543" s="242"/>
      <c r="O543" s="198"/>
      <c r="P543" s="199"/>
      <c r="Q543" s="203"/>
      <c r="R543" s="204">
        <f>IF(D543&gt;0,(VLOOKUP(D543,Families!$A$5:$I$205,9,0)),0)</f>
        <v>0</v>
      </c>
    </row>
    <row r="544" spans="1:18" s="202" customFormat="1" ht="15" customHeight="1" x14ac:dyDescent="0.35">
      <c r="A544" s="193"/>
      <c r="B544" s="265"/>
      <c r="C544" s="265"/>
      <c r="D544" s="194"/>
      <c r="E544" s="195"/>
      <c r="F544" s="196"/>
      <c r="G544" s="197" t="s">
        <v>20</v>
      </c>
      <c r="H544" s="196"/>
      <c r="I544" s="182">
        <f>IF(G544=0,0,(H544*(VLOOKUP(G544,'Fee Schedule'!$C$2:$D$35,2,FALSE))))</f>
        <v>0</v>
      </c>
      <c r="J544" s="183" t="s">
        <v>89</v>
      </c>
      <c r="K544" s="194"/>
      <c r="L544" s="184">
        <f>IF(D544&gt;0,(VLOOKUP(D544,Families!$A$5:$I$205,6,0)),0)</f>
        <v>0</v>
      </c>
      <c r="N544" s="242"/>
      <c r="O544" s="198"/>
      <c r="P544" s="199"/>
      <c r="Q544" s="203"/>
      <c r="R544" s="204">
        <f>IF(D544&gt;0,(VLOOKUP(D544,Families!$A$5:$I$205,9,0)),0)</f>
        <v>0</v>
      </c>
    </row>
    <row r="545" spans="1:18" s="202" customFormat="1" ht="15" customHeight="1" x14ac:dyDescent="0.35">
      <c r="A545" s="193"/>
      <c r="B545" s="265"/>
      <c r="C545" s="265"/>
      <c r="D545" s="194"/>
      <c r="E545" s="195"/>
      <c r="F545" s="196"/>
      <c r="G545" s="197" t="s">
        <v>17</v>
      </c>
      <c r="H545" s="196"/>
      <c r="I545" s="182">
        <f>IF(G545=0,0,(H545*(VLOOKUP(G545,'Fee Schedule'!$C$2:$D$35,2,FALSE))))</f>
        <v>0</v>
      </c>
      <c r="J545" s="183" t="s">
        <v>89</v>
      </c>
      <c r="K545" s="194"/>
      <c r="L545" s="184">
        <f>IF(D545&gt;0,(VLOOKUP(D545,Families!$A$5:$I$205,6,0)),0)</f>
        <v>0</v>
      </c>
      <c r="N545" s="242"/>
      <c r="O545" s="198"/>
      <c r="P545" s="199"/>
      <c r="Q545" s="203"/>
      <c r="R545" s="204">
        <f>IF(D545&gt;0,(VLOOKUP(D545,Families!$A$5:$I$205,9,0)),0)</f>
        <v>0</v>
      </c>
    </row>
    <row r="546" spans="1:18" s="202" customFormat="1" ht="15" customHeight="1" x14ac:dyDescent="0.35">
      <c r="A546" s="193"/>
      <c r="B546" s="265"/>
      <c r="C546" s="265"/>
      <c r="D546" s="194"/>
      <c r="E546" s="195"/>
      <c r="F546" s="196"/>
      <c r="G546" s="197" t="s">
        <v>18</v>
      </c>
      <c r="H546" s="196"/>
      <c r="I546" s="182">
        <f>IF(G546=0,0,(H546*(VLOOKUP(G546,'Fee Schedule'!$C$2:$D$35,2,FALSE))))</f>
        <v>0</v>
      </c>
      <c r="J546" s="183" t="s">
        <v>89</v>
      </c>
      <c r="K546" s="194"/>
      <c r="L546" s="184">
        <f>IF(D546&gt;0,(VLOOKUP(D546,Families!$A$5:$I$205,6,0)),0)</f>
        <v>0</v>
      </c>
      <c r="N546" s="242"/>
      <c r="O546" s="198"/>
      <c r="P546" s="199"/>
      <c r="Q546" s="203"/>
      <c r="R546" s="204">
        <f>IF(D546&gt;0,(VLOOKUP(D546,Families!$A$5:$I$205,9,0)),0)</f>
        <v>0</v>
      </c>
    </row>
    <row r="547" spans="1:18" s="202" customFormat="1" ht="15" customHeight="1" x14ac:dyDescent="0.35">
      <c r="A547" s="193"/>
      <c r="B547" s="265"/>
      <c r="C547" s="265"/>
      <c r="D547" s="194"/>
      <c r="E547" s="195"/>
      <c r="F547" s="196"/>
      <c r="G547" s="197">
        <v>97530</v>
      </c>
      <c r="H547" s="196"/>
      <c r="I547" s="182">
        <f>IF(G547=0,0,(H547*(VLOOKUP(G547,'Fee Schedule'!$C$2:$D$35,2,FALSE))))</f>
        <v>0</v>
      </c>
      <c r="J547" s="183" t="s">
        <v>89</v>
      </c>
      <c r="K547" s="194"/>
      <c r="L547" s="184">
        <f>IF(D547&gt;0,(VLOOKUP(D547,Families!$A$5:$I$205,6,0)),0)</f>
        <v>0</v>
      </c>
      <c r="N547" s="242"/>
      <c r="O547" s="198"/>
      <c r="P547" s="199"/>
      <c r="Q547" s="203"/>
      <c r="R547" s="204">
        <f>IF(D547&gt;0,(VLOOKUP(D547,Families!$A$5:$I$205,9,0)),0)</f>
        <v>0</v>
      </c>
    </row>
    <row r="548" spans="1:18" s="202" customFormat="1" ht="15" customHeight="1" x14ac:dyDescent="0.35">
      <c r="A548" s="193"/>
      <c r="B548" s="265"/>
      <c r="C548" s="265"/>
      <c r="D548" s="194"/>
      <c r="E548" s="195"/>
      <c r="F548" s="196"/>
      <c r="G548" s="197" t="s">
        <v>29</v>
      </c>
      <c r="H548" s="196"/>
      <c r="I548" s="182">
        <f>IF(G548=0,0,(H548*(VLOOKUP(G548,'Fee Schedule'!$C$2:$D$35,2,FALSE))))</f>
        <v>0</v>
      </c>
      <c r="J548" s="183" t="s">
        <v>89</v>
      </c>
      <c r="K548" s="194"/>
      <c r="L548" s="184">
        <f>IF(D548&gt;0,(VLOOKUP(D548,Families!$A$5:$I$205,6,0)),0)</f>
        <v>0</v>
      </c>
      <c r="N548" s="242"/>
      <c r="O548" s="198"/>
      <c r="P548" s="199"/>
      <c r="Q548" s="203"/>
      <c r="R548" s="204">
        <f>IF(D548&gt;0,(VLOOKUP(D548,Families!$A$5:$I$205,9,0)),0)</f>
        <v>0</v>
      </c>
    </row>
    <row r="549" spans="1:18" s="202" customFormat="1" ht="15" customHeight="1" x14ac:dyDescent="0.35">
      <c r="A549" s="193"/>
      <c r="B549" s="265"/>
      <c r="C549" s="265"/>
      <c r="D549" s="194"/>
      <c r="E549" s="195"/>
      <c r="F549" s="196"/>
      <c r="G549" s="197">
        <v>97003</v>
      </c>
      <c r="H549" s="196"/>
      <c r="I549" s="182">
        <f>IF(G549=0,0,(H549*(VLOOKUP(G549,'Fee Schedule'!$C$2:$D$35,2,FALSE))))</f>
        <v>0</v>
      </c>
      <c r="J549" s="183" t="s">
        <v>89</v>
      </c>
      <c r="K549" s="194"/>
      <c r="L549" s="184">
        <f>IF(D549&gt;0,(VLOOKUP(D549,Families!$A$5:$I$205,6,0)),0)</f>
        <v>0</v>
      </c>
      <c r="N549" s="242"/>
      <c r="O549" s="198"/>
      <c r="P549" s="199"/>
      <c r="Q549" s="203"/>
      <c r="R549" s="204">
        <f>IF(D549&gt;0,(VLOOKUP(D549,Families!$A$5:$I$205,9,0)),0)</f>
        <v>0</v>
      </c>
    </row>
    <row r="550" spans="1:18" s="202" customFormat="1" ht="15" customHeight="1" x14ac:dyDescent="0.35">
      <c r="A550" s="193"/>
      <c r="B550" s="265"/>
      <c r="C550" s="265"/>
      <c r="D550" s="194"/>
      <c r="E550" s="195"/>
      <c r="F550" s="196"/>
      <c r="G550" s="197">
        <v>97110</v>
      </c>
      <c r="H550" s="196"/>
      <c r="I550" s="182">
        <f>IF(G550=0,0,(H550*(VLOOKUP(G550,'Fee Schedule'!$C$2:$D$35,2,FALSE))))</f>
        <v>0</v>
      </c>
      <c r="J550" s="183" t="s">
        <v>89</v>
      </c>
      <c r="K550" s="194"/>
      <c r="L550" s="184">
        <f>IF(D550&gt;0,(VLOOKUP(D550,Families!$A$5:$I$205,6,0)),0)</f>
        <v>0</v>
      </c>
      <c r="N550" s="242"/>
      <c r="O550" s="198"/>
      <c r="P550" s="199"/>
      <c r="Q550" s="203"/>
      <c r="R550" s="204">
        <f>IF(D550&gt;0,(VLOOKUP(D550,Families!$A$5:$I$205,9,0)),0)</f>
        <v>0</v>
      </c>
    </row>
    <row r="551" spans="1:18" s="202" customFormat="1" ht="15" customHeight="1" x14ac:dyDescent="0.35">
      <c r="A551" s="193"/>
      <c r="B551" s="265"/>
      <c r="C551" s="265"/>
      <c r="D551" s="194"/>
      <c r="E551" s="195"/>
      <c r="F551" s="196"/>
      <c r="G551" s="197">
        <v>97001</v>
      </c>
      <c r="H551" s="196"/>
      <c r="I551" s="182">
        <f>IF(G551=0,0,(H551*(VLOOKUP(G551,'Fee Schedule'!$C$2:$D$35,2,FALSE))))</f>
        <v>0</v>
      </c>
      <c r="J551" s="183" t="s">
        <v>89</v>
      </c>
      <c r="K551" s="194"/>
      <c r="L551" s="184">
        <f>IF(D551&gt;0,(VLOOKUP(D551,Families!$A$5:$I$205,6,0)),0)</f>
        <v>0</v>
      </c>
      <c r="N551" s="242"/>
      <c r="O551" s="198"/>
      <c r="P551" s="199"/>
      <c r="Q551" s="203"/>
      <c r="R551" s="204">
        <f>IF(D551&gt;0,(VLOOKUP(D551,Families!$A$5:$I$205,9,0)),0)</f>
        <v>0</v>
      </c>
    </row>
    <row r="552" spans="1:18" s="202" customFormat="1" ht="15" customHeight="1" x14ac:dyDescent="0.35">
      <c r="A552" s="193"/>
      <c r="B552" s="265"/>
      <c r="C552" s="265"/>
      <c r="D552" s="194"/>
      <c r="E552" s="195"/>
      <c r="F552" s="196"/>
      <c r="G552" s="197">
        <v>92524</v>
      </c>
      <c r="H552" s="196"/>
      <c r="I552" s="182">
        <f>IF(G552=0,0,(H552*(VLOOKUP(G552,'Fee Schedule'!$C$2:$D$35,2,FALSE))))</f>
        <v>0</v>
      </c>
      <c r="J552" s="183" t="s">
        <v>89</v>
      </c>
      <c r="K552" s="194"/>
      <c r="L552" s="184">
        <f>IF(D552&gt;0,(VLOOKUP(D552,Families!$A$5:$I$205,6,0)),0)</f>
        <v>0</v>
      </c>
      <c r="N552" s="242"/>
      <c r="O552" s="198"/>
      <c r="P552" s="199"/>
      <c r="Q552" s="203"/>
      <c r="R552" s="204">
        <f>IF(D552&gt;0,(VLOOKUP(D552,Families!$A$5:$I$205,9,0)),0)</f>
        <v>0</v>
      </c>
    </row>
    <row r="553" spans="1:18" s="202" customFormat="1" ht="15" customHeight="1" x14ac:dyDescent="0.35">
      <c r="A553" s="193"/>
      <c r="B553" s="265"/>
      <c r="C553" s="265"/>
      <c r="D553" s="194"/>
      <c r="E553" s="195"/>
      <c r="F553" s="196"/>
      <c r="G553" s="197">
        <v>92507</v>
      </c>
      <c r="H553" s="196"/>
      <c r="I553" s="182">
        <f>IF(G553=0,0,(H553*(VLOOKUP(G553,'Fee Schedule'!$C$2:$D$35,2,FALSE))))</f>
        <v>0</v>
      </c>
      <c r="J553" s="183" t="s">
        <v>89</v>
      </c>
      <c r="K553" s="194"/>
      <c r="L553" s="184">
        <f>IF(D553&gt;0,(VLOOKUP(D553,Families!$A$5:$I$205,6,0)),0)</f>
        <v>0</v>
      </c>
      <c r="N553" s="242"/>
      <c r="O553" s="198"/>
      <c r="P553" s="199"/>
      <c r="Q553" s="203"/>
      <c r="R553" s="204">
        <f>IF(D553&gt;0,(VLOOKUP(D553,Families!$A$5:$I$205,9,0)),0)</f>
        <v>0</v>
      </c>
    </row>
    <row r="554" spans="1:18" s="202" customFormat="1" ht="15" customHeight="1" x14ac:dyDescent="0.35">
      <c r="A554" s="193"/>
      <c r="B554" s="265"/>
      <c r="C554" s="265"/>
      <c r="D554" s="194"/>
      <c r="E554" s="195"/>
      <c r="F554" s="196"/>
      <c r="G554" s="197" t="s">
        <v>71</v>
      </c>
      <c r="H554" s="196"/>
      <c r="I554" s="182">
        <f>IF(G554=0,0,(H554*(VLOOKUP(G554,'Fee Schedule'!$C$2:$D$35,2,FALSE))))</f>
        <v>0</v>
      </c>
      <c r="J554" s="183" t="s">
        <v>182</v>
      </c>
      <c r="K554" s="194"/>
      <c r="L554" s="184">
        <f>IF(D554&gt;0,(VLOOKUP(D554,Families!$A$5:$I$205,6,0)),0)</f>
        <v>0</v>
      </c>
      <c r="M554" s="242"/>
      <c r="N554" s="242"/>
      <c r="O554" s="198"/>
      <c r="P554" s="199"/>
      <c r="Q554" s="203"/>
      <c r="R554" s="204">
        <f>IF(D554&gt;0,(VLOOKUP(D554,Families!$A$5:$I$205,9,0)),0)</f>
        <v>0</v>
      </c>
    </row>
    <row r="555" spans="1:18" s="202" customFormat="1" ht="15" customHeight="1" x14ac:dyDescent="0.35">
      <c r="A555" s="193"/>
      <c r="B555" s="265"/>
      <c r="C555" s="265"/>
      <c r="D555" s="194"/>
      <c r="E555" s="195"/>
      <c r="F555" s="196"/>
      <c r="G555" s="197" t="s">
        <v>28</v>
      </c>
      <c r="H555" s="196"/>
      <c r="I555" s="182">
        <f>IF(G555=0,0,(H555*(VLOOKUP(G555,'Fee Schedule'!$C$2:$D$35,2,FALSE))))</f>
        <v>0</v>
      </c>
      <c r="J555" s="183" t="s">
        <v>182</v>
      </c>
      <c r="K555" s="194"/>
      <c r="L555" s="184">
        <f>IF(D555&gt;0,(VLOOKUP(D555,Families!$A$5:$I$205,6,0)),0)</f>
        <v>0</v>
      </c>
      <c r="M555" s="242"/>
      <c r="N555" s="242"/>
      <c r="O555" s="198"/>
      <c r="P555" s="199"/>
      <c r="Q555" s="203"/>
      <c r="R555" s="204">
        <f>IF(D555&gt;0,(VLOOKUP(D555,Families!$A$5:$I$205,9,0)),0)</f>
        <v>0</v>
      </c>
    </row>
    <row r="556" spans="1:18" s="202" customFormat="1" ht="15" customHeight="1" x14ac:dyDescent="0.35">
      <c r="A556" s="193"/>
      <c r="B556" s="265"/>
      <c r="C556" s="265"/>
      <c r="D556" s="194"/>
      <c r="E556" s="195"/>
      <c r="F556" s="196"/>
      <c r="G556" s="197" t="s">
        <v>16</v>
      </c>
      <c r="H556" s="196"/>
      <c r="I556" s="182">
        <f>IF(G556=0,0,(H556*(VLOOKUP(G556,'Fee Schedule'!$C$2:$D$35,2,FALSE))))</f>
        <v>0</v>
      </c>
      <c r="J556" s="183" t="s">
        <v>182</v>
      </c>
      <c r="K556" s="194"/>
      <c r="L556" s="184">
        <f>IF(D556&gt;0,(VLOOKUP(D556,Families!$A$5:$I$205,6,0)),0)</f>
        <v>0</v>
      </c>
      <c r="M556" s="242"/>
      <c r="N556" s="242"/>
      <c r="O556" s="198"/>
      <c r="P556" s="199"/>
      <c r="Q556" s="203"/>
      <c r="R556" s="204">
        <f>IF(D556&gt;0,(VLOOKUP(D556,Families!$A$5:$I$205,9,0)),0)</f>
        <v>0</v>
      </c>
    </row>
    <row r="557" spans="1:18" s="202" customFormat="1" ht="15" customHeight="1" x14ac:dyDescent="0.35">
      <c r="A557" s="193"/>
      <c r="B557" s="265"/>
      <c r="C557" s="265"/>
      <c r="D557" s="194"/>
      <c r="E557" s="195"/>
      <c r="F557" s="196"/>
      <c r="G557" s="197" t="s">
        <v>14</v>
      </c>
      <c r="H557" s="196"/>
      <c r="I557" s="182">
        <f>IF(G557=0,0,(H557*(VLOOKUP(G557,'Fee Schedule'!$C$2:$D$35,2,FALSE))))</f>
        <v>0</v>
      </c>
      <c r="J557" s="183" t="s">
        <v>182</v>
      </c>
      <c r="K557" s="194"/>
      <c r="L557" s="184">
        <f>IF(D557&gt;0,(VLOOKUP(D557,Families!$A$5:$I$205,6,0)),0)</f>
        <v>0</v>
      </c>
      <c r="N557" s="242"/>
      <c r="O557" s="198"/>
      <c r="P557" s="199"/>
      <c r="Q557" s="203"/>
      <c r="R557" s="204">
        <f>IF(D557&gt;0,(VLOOKUP(D557,Families!$A$5:$I$205,9,0)),0)</f>
        <v>0</v>
      </c>
    </row>
    <row r="558" spans="1:18" s="202" customFormat="1" ht="15" customHeight="1" x14ac:dyDescent="0.35">
      <c r="A558" s="193"/>
      <c r="B558" s="265"/>
      <c r="C558" s="265"/>
      <c r="D558" s="194"/>
      <c r="E558" s="195"/>
      <c r="F558" s="196"/>
      <c r="G558" s="197" t="s">
        <v>15</v>
      </c>
      <c r="H558" s="196"/>
      <c r="I558" s="182">
        <f>IF(G558=0,0,(H558*(VLOOKUP(G558,'Fee Schedule'!$C$2:$D$35,2,FALSE))))</f>
        <v>0</v>
      </c>
      <c r="J558" s="183" t="s">
        <v>182</v>
      </c>
      <c r="K558" s="194"/>
      <c r="L558" s="184">
        <f>IF(D558&gt;0,(VLOOKUP(D558,Families!$A$5:$I$205,6,0)),0)</f>
        <v>0</v>
      </c>
      <c r="N558" s="242"/>
      <c r="O558" s="198"/>
      <c r="P558" s="199"/>
      <c r="Q558" s="203"/>
      <c r="R558" s="204">
        <f>IF(D558&gt;0,(VLOOKUP(D558,Families!$A$5:$I$205,9,0)),0)</f>
        <v>0</v>
      </c>
    </row>
    <row r="559" spans="1:18" s="202" customFormat="1" ht="15" customHeight="1" x14ac:dyDescent="0.35">
      <c r="A559" s="193"/>
      <c r="B559" s="265"/>
      <c r="C559" s="265"/>
      <c r="D559" s="194"/>
      <c r="E559" s="195"/>
      <c r="F559" s="196"/>
      <c r="G559" s="197" t="s">
        <v>13</v>
      </c>
      <c r="H559" s="196"/>
      <c r="I559" s="182">
        <f>IF(G559=0,0,(H559*(VLOOKUP(G559,'Fee Schedule'!$C$2:$D$35,2,FALSE))))</f>
        <v>0</v>
      </c>
      <c r="J559" s="183" t="s">
        <v>182</v>
      </c>
      <c r="K559" s="194"/>
      <c r="L559" s="184">
        <f>IF(D559&gt;0,(VLOOKUP(D559,Families!$A$5:$I$205,6,0)),0)</f>
        <v>0</v>
      </c>
      <c r="N559" s="242"/>
      <c r="O559" s="198"/>
      <c r="P559" s="199"/>
      <c r="Q559" s="203"/>
      <c r="R559" s="204">
        <f>IF(D559&gt;0,(VLOOKUP(D559,Families!$A$5:$I$205,9,0)),0)</f>
        <v>0</v>
      </c>
    </row>
    <row r="560" spans="1:18" s="202" customFormat="1" ht="15" customHeight="1" x14ac:dyDescent="0.35">
      <c r="A560" s="193"/>
      <c r="B560" s="265"/>
      <c r="C560" s="265"/>
      <c r="D560" s="194"/>
      <c r="E560" s="195"/>
      <c r="F560" s="196"/>
      <c r="G560" s="197" t="s">
        <v>37</v>
      </c>
      <c r="H560" s="196"/>
      <c r="I560" s="182">
        <f>IF(G560=0,0,(H560*(VLOOKUP(G560,'Fee Schedule'!$C$2:$D$35,2,FALSE))))</f>
        <v>0</v>
      </c>
      <c r="J560" s="183" t="s">
        <v>182</v>
      </c>
      <c r="K560" s="194"/>
      <c r="L560" s="184">
        <f>IF(D560&gt;0,(VLOOKUP(D560,Families!$A$5:$I$205,6,0)),0)</f>
        <v>0</v>
      </c>
      <c r="N560" s="242"/>
      <c r="O560" s="198"/>
      <c r="P560" s="199"/>
      <c r="Q560" s="203"/>
      <c r="R560" s="204">
        <f>IF(D560&gt;0,(VLOOKUP(D560,Families!$A$5:$I$205,9,0)),0)</f>
        <v>0</v>
      </c>
    </row>
    <row r="561" spans="1:18" s="202" customFormat="1" ht="15" customHeight="1" x14ac:dyDescent="0.35">
      <c r="A561" s="193"/>
      <c r="B561" s="265"/>
      <c r="C561" s="265"/>
      <c r="D561" s="194"/>
      <c r="E561" s="195"/>
      <c r="F561" s="196"/>
      <c r="G561" s="197" t="s">
        <v>19</v>
      </c>
      <c r="H561" s="196"/>
      <c r="I561" s="182">
        <f>IF(G561=0,0,(H561*(VLOOKUP(G561,'Fee Schedule'!$C$2:$D$35,2,FALSE))))</f>
        <v>0</v>
      </c>
      <c r="J561" s="183" t="s">
        <v>182</v>
      </c>
      <c r="K561" s="194"/>
      <c r="L561" s="184">
        <f>IF(D561&gt;0,(VLOOKUP(D561,Families!$A$5:$I$205,6,0)),0)</f>
        <v>0</v>
      </c>
      <c r="N561" s="242"/>
      <c r="O561" s="198"/>
      <c r="P561" s="199"/>
      <c r="Q561" s="203"/>
      <c r="R561" s="204">
        <f>IF(D561&gt;0,(VLOOKUP(D561,Families!$A$5:$I$205,9,0)),0)</f>
        <v>0</v>
      </c>
    </row>
    <row r="562" spans="1:18" s="202" customFormat="1" ht="15" customHeight="1" x14ac:dyDescent="0.35">
      <c r="A562" s="193"/>
      <c r="B562" s="265"/>
      <c r="C562" s="265"/>
      <c r="D562" s="194"/>
      <c r="E562" s="195"/>
      <c r="F562" s="196"/>
      <c r="G562" s="197" t="s">
        <v>21</v>
      </c>
      <c r="H562" s="196"/>
      <c r="I562" s="182">
        <f>IF(G562=0,0,(H562*(VLOOKUP(G562,'Fee Schedule'!$C$2:$D$35,2,FALSE))))</f>
        <v>0</v>
      </c>
      <c r="J562" s="183" t="s">
        <v>182</v>
      </c>
      <c r="K562" s="194"/>
      <c r="L562" s="184">
        <f>IF(D562&gt;0,(VLOOKUP(D562,Families!$A$5:$I$205,6,0)),0)</f>
        <v>0</v>
      </c>
      <c r="N562" s="242"/>
      <c r="O562" s="198"/>
      <c r="P562" s="199"/>
      <c r="Q562" s="203"/>
      <c r="R562" s="204">
        <f>IF(D562&gt;0,(VLOOKUP(D562,Families!$A$5:$I$205,9,0)),0)</f>
        <v>0</v>
      </c>
    </row>
    <row r="563" spans="1:18" s="202" customFormat="1" ht="15" customHeight="1" x14ac:dyDescent="0.35">
      <c r="A563" s="193"/>
      <c r="B563" s="265"/>
      <c r="C563" s="265"/>
      <c r="D563" s="194"/>
      <c r="E563" s="195"/>
      <c r="F563" s="196"/>
      <c r="G563" s="197" t="s">
        <v>20</v>
      </c>
      <c r="H563" s="196"/>
      <c r="I563" s="182">
        <f>IF(G563=0,0,(H563*(VLOOKUP(G563,'Fee Schedule'!$C$2:$D$35,2,FALSE))))</f>
        <v>0</v>
      </c>
      <c r="J563" s="183" t="s">
        <v>182</v>
      </c>
      <c r="K563" s="194"/>
      <c r="L563" s="184">
        <f>IF(D563&gt;0,(VLOOKUP(D563,Families!$A$5:$I$205,6,0)),0)</f>
        <v>0</v>
      </c>
      <c r="N563" s="242"/>
      <c r="O563" s="198"/>
      <c r="P563" s="199"/>
      <c r="Q563" s="203"/>
      <c r="R563" s="204">
        <f>IF(D563&gt;0,(VLOOKUP(D563,Families!$A$5:$I$205,9,0)),0)</f>
        <v>0</v>
      </c>
    </row>
    <row r="564" spans="1:18" s="202" customFormat="1" ht="15" customHeight="1" x14ac:dyDescent="0.35">
      <c r="A564" s="193"/>
      <c r="B564" s="265"/>
      <c r="C564" s="265"/>
      <c r="D564" s="194"/>
      <c r="E564" s="195"/>
      <c r="F564" s="196"/>
      <c r="G564" s="197" t="s">
        <v>17</v>
      </c>
      <c r="H564" s="196"/>
      <c r="I564" s="182">
        <f>IF(G564=0,0,(H564*(VLOOKUP(G564,'Fee Schedule'!$C$2:$D$35,2,FALSE))))</f>
        <v>0</v>
      </c>
      <c r="J564" s="183" t="s">
        <v>182</v>
      </c>
      <c r="K564" s="194"/>
      <c r="L564" s="184">
        <f>IF(D564&gt;0,(VLOOKUP(D564,Families!$A$5:$I$205,6,0)),0)</f>
        <v>0</v>
      </c>
      <c r="N564" s="242"/>
      <c r="O564" s="198"/>
      <c r="P564" s="199"/>
      <c r="Q564" s="203"/>
      <c r="R564" s="204">
        <f>IF(D564&gt;0,(VLOOKUP(D564,Families!$A$5:$I$205,9,0)),0)</f>
        <v>0</v>
      </c>
    </row>
    <row r="565" spans="1:18" s="202" customFormat="1" ht="15" customHeight="1" x14ac:dyDescent="0.35">
      <c r="A565" s="193"/>
      <c r="B565" s="265"/>
      <c r="C565" s="265"/>
      <c r="D565" s="194"/>
      <c r="E565" s="195"/>
      <c r="F565" s="196"/>
      <c r="G565" s="197" t="s">
        <v>18</v>
      </c>
      <c r="H565" s="196"/>
      <c r="I565" s="182">
        <f>IF(G565=0,0,(H565*(VLOOKUP(G565,'Fee Schedule'!$C$2:$D$35,2,FALSE))))</f>
        <v>0</v>
      </c>
      <c r="J565" s="183" t="s">
        <v>182</v>
      </c>
      <c r="K565" s="194"/>
      <c r="L565" s="184">
        <f>IF(D565&gt;0,(VLOOKUP(D565,Families!$A$5:$I$205,6,0)),0)</f>
        <v>0</v>
      </c>
      <c r="N565" s="242"/>
      <c r="O565" s="198"/>
      <c r="P565" s="199"/>
      <c r="Q565" s="203"/>
      <c r="R565" s="204">
        <f>IF(D565&gt;0,(VLOOKUP(D565,Families!$A$5:$I$205,9,0)),0)</f>
        <v>0</v>
      </c>
    </row>
    <row r="566" spans="1:18" s="202" customFormat="1" ht="15" customHeight="1" x14ac:dyDescent="0.35">
      <c r="A566" s="193"/>
      <c r="B566" s="265"/>
      <c r="C566" s="265"/>
      <c r="D566" s="194"/>
      <c r="E566" s="195"/>
      <c r="F566" s="196"/>
      <c r="G566" s="197">
        <v>97530</v>
      </c>
      <c r="H566" s="196"/>
      <c r="I566" s="182">
        <f>IF(G566=0,0,(H566*(VLOOKUP(G566,'Fee Schedule'!$C$2:$D$35,2,FALSE))))</f>
        <v>0</v>
      </c>
      <c r="J566" s="183" t="s">
        <v>182</v>
      </c>
      <c r="K566" s="194"/>
      <c r="L566" s="184">
        <f>IF(D566&gt;0,(VLOOKUP(D566,Families!$A$5:$I$205,6,0)),0)</f>
        <v>0</v>
      </c>
      <c r="N566" s="242"/>
      <c r="O566" s="198"/>
      <c r="P566" s="199"/>
      <c r="Q566" s="203"/>
      <c r="R566" s="204">
        <f>IF(D566&gt;0,(VLOOKUP(D566,Families!$A$5:$I$205,9,0)),0)</f>
        <v>0</v>
      </c>
    </row>
    <row r="567" spans="1:18" s="202" customFormat="1" ht="15" customHeight="1" x14ac:dyDescent="0.35">
      <c r="A567" s="193"/>
      <c r="B567" s="265"/>
      <c r="C567" s="265"/>
      <c r="D567" s="194"/>
      <c r="E567" s="195"/>
      <c r="F567" s="196"/>
      <c r="G567" s="197" t="s">
        <v>29</v>
      </c>
      <c r="H567" s="196"/>
      <c r="I567" s="182">
        <f>IF(G567=0,0,(H567*(VLOOKUP(G567,'Fee Schedule'!$C$2:$D$35,2,FALSE))))</f>
        <v>0</v>
      </c>
      <c r="J567" s="183" t="s">
        <v>182</v>
      </c>
      <c r="K567" s="194"/>
      <c r="L567" s="184">
        <f>IF(D567&gt;0,(VLOOKUP(D567,Families!$A$5:$I$205,6,0)),0)</f>
        <v>0</v>
      </c>
      <c r="N567" s="242"/>
      <c r="O567" s="198"/>
      <c r="P567" s="199"/>
      <c r="Q567" s="203"/>
      <c r="R567" s="204">
        <f>IF(D567&gt;0,(VLOOKUP(D567,Families!$A$5:$I$205,9,0)),0)</f>
        <v>0</v>
      </c>
    </row>
    <row r="568" spans="1:18" s="202" customFormat="1" ht="15" customHeight="1" x14ac:dyDescent="0.35">
      <c r="A568" s="193"/>
      <c r="B568" s="265"/>
      <c r="C568" s="265"/>
      <c r="D568" s="194"/>
      <c r="E568" s="195"/>
      <c r="F568" s="196"/>
      <c r="G568" s="197">
        <v>97003</v>
      </c>
      <c r="H568" s="196"/>
      <c r="I568" s="182">
        <f>IF(G568=0,0,(H568*(VLOOKUP(G568,'Fee Schedule'!$C$2:$D$35,2,FALSE))))</f>
        <v>0</v>
      </c>
      <c r="J568" s="183" t="s">
        <v>182</v>
      </c>
      <c r="K568" s="194"/>
      <c r="L568" s="184">
        <f>IF(D568&gt;0,(VLOOKUP(D568,Families!$A$5:$I$205,6,0)),0)</f>
        <v>0</v>
      </c>
      <c r="N568" s="242"/>
      <c r="O568" s="198"/>
      <c r="P568" s="199"/>
      <c r="Q568" s="203"/>
      <c r="R568" s="204">
        <f>IF(D568&gt;0,(VLOOKUP(D568,Families!$A$5:$I$205,9,0)),0)</f>
        <v>0</v>
      </c>
    </row>
    <row r="569" spans="1:18" s="202" customFormat="1" ht="15" customHeight="1" x14ac:dyDescent="0.35">
      <c r="A569" s="193"/>
      <c r="B569" s="265"/>
      <c r="C569" s="265"/>
      <c r="D569" s="194"/>
      <c r="E569" s="195"/>
      <c r="F569" s="196"/>
      <c r="G569" s="197">
        <v>97110</v>
      </c>
      <c r="H569" s="196"/>
      <c r="I569" s="182">
        <f>IF(G569=0,0,(H569*(VLOOKUP(G569,'Fee Schedule'!$C$2:$D$35,2,FALSE))))</f>
        <v>0</v>
      </c>
      <c r="J569" s="183" t="s">
        <v>182</v>
      </c>
      <c r="K569" s="194"/>
      <c r="L569" s="184">
        <f>IF(D569&gt;0,(VLOOKUP(D569,Families!$A$5:$I$205,6,0)),0)</f>
        <v>0</v>
      </c>
      <c r="N569" s="242"/>
      <c r="O569" s="198"/>
      <c r="P569" s="199"/>
      <c r="Q569" s="203"/>
      <c r="R569" s="204">
        <f>IF(D569&gt;0,(VLOOKUP(D569,Families!$A$5:$I$205,9,0)),0)</f>
        <v>0</v>
      </c>
    </row>
    <row r="570" spans="1:18" s="202" customFormat="1" ht="15" customHeight="1" x14ac:dyDescent="0.35">
      <c r="A570" s="193"/>
      <c r="B570" s="265"/>
      <c r="C570" s="265"/>
      <c r="D570" s="194"/>
      <c r="E570" s="195"/>
      <c r="F570" s="196"/>
      <c r="G570" s="197">
        <v>97001</v>
      </c>
      <c r="H570" s="196"/>
      <c r="I570" s="182">
        <f>IF(G570=0,0,(H570*(VLOOKUP(G570,'Fee Schedule'!$C$2:$D$35,2,FALSE))))</f>
        <v>0</v>
      </c>
      <c r="J570" s="183" t="s">
        <v>182</v>
      </c>
      <c r="K570" s="194"/>
      <c r="L570" s="184">
        <f>IF(D570&gt;0,(VLOOKUP(D570,Families!$A$5:$I$205,6,0)),0)</f>
        <v>0</v>
      </c>
      <c r="N570" s="242"/>
      <c r="O570" s="198"/>
      <c r="P570" s="199"/>
      <c r="Q570" s="203"/>
      <c r="R570" s="204">
        <f>IF(D570&gt;0,(VLOOKUP(D570,Families!$A$5:$I$205,9,0)),0)</f>
        <v>0</v>
      </c>
    </row>
    <row r="571" spans="1:18" s="202" customFormat="1" ht="15" customHeight="1" x14ac:dyDescent="0.35">
      <c r="A571" s="193"/>
      <c r="B571" s="265"/>
      <c r="C571" s="265"/>
      <c r="D571" s="194"/>
      <c r="E571" s="195"/>
      <c r="F571" s="196"/>
      <c r="G571" s="197">
        <v>92524</v>
      </c>
      <c r="H571" s="196"/>
      <c r="I571" s="182">
        <f>IF(G571=0,0,(H571*(VLOOKUP(G571,'Fee Schedule'!$C$2:$D$35,2,FALSE))))</f>
        <v>0</v>
      </c>
      <c r="J571" s="183" t="s">
        <v>182</v>
      </c>
      <c r="K571" s="194"/>
      <c r="L571" s="184">
        <f>IF(D571&gt;0,(VLOOKUP(D571,Families!$A$5:$I$205,6,0)),0)</f>
        <v>0</v>
      </c>
      <c r="N571" s="242"/>
      <c r="O571" s="198"/>
      <c r="P571" s="199"/>
      <c r="Q571" s="203"/>
      <c r="R571" s="204">
        <f>IF(D571&gt;0,(VLOOKUP(D571,Families!$A$5:$I$205,9,0)),0)</f>
        <v>0</v>
      </c>
    </row>
    <row r="572" spans="1:18" s="202" customFormat="1" ht="15" customHeight="1" x14ac:dyDescent="0.35">
      <c r="A572" s="193"/>
      <c r="B572" s="265"/>
      <c r="C572" s="265"/>
      <c r="D572" s="194"/>
      <c r="E572" s="195"/>
      <c r="F572" s="196"/>
      <c r="G572" s="197">
        <v>92507</v>
      </c>
      <c r="H572" s="196"/>
      <c r="I572" s="182">
        <f>IF(G572=0,0,(H572*(VLOOKUP(G572,'Fee Schedule'!$C$2:$D$35,2,FALSE))))</f>
        <v>0</v>
      </c>
      <c r="J572" s="183" t="s">
        <v>182</v>
      </c>
      <c r="K572" s="194"/>
      <c r="L572" s="184">
        <f>IF(D572&gt;0,(VLOOKUP(D572,Families!$A$5:$I$205,6,0)),0)</f>
        <v>0</v>
      </c>
      <c r="N572" s="242"/>
      <c r="O572" s="198"/>
      <c r="P572" s="199"/>
      <c r="Q572" s="203"/>
      <c r="R572" s="204">
        <f>IF(D572&gt;0,(VLOOKUP(D572,Families!$A$5:$I$205,9,0)),0)</f>
        <v>0</v>
      </c>
    </row>
    <row r="573" spans="1:18" s="202" customFormat="1" ht="15" customHeight="1" x14ac:dyDescent="0.35">
      <c r="A573" s="193"/>
      <c r="B573" s="265"/>
      <c r="C573" s="265"/>
      <c r="D573" s="194"/>
      <c r="E573" s="195"/>
      <c r="F573" s="196"/>
      <c r="G573" s="197" t="s">
        <v>71</v>
      </c>
      <c r="H573" s="196"/>
      <c r="I573" s="182">
        <f>IF(G573=0,0,(H573*(VLOOKUP(G573,'Fee Schedule'!$C$2:$D$35,2,FALSE))))</f>
        <v>0</v>
      </c>
      <c r="J573" s="183" t="s">
        <v>166</v>
      </c>
      <c r="K573" s="194"/>
      <c r="L573" s="184">
        <f>IF(D573&gt;0,(VLOOKUP(D573,Families!$A$5:$I$205,6,0)),0)</f>
        <v>0</v>
      </c>
      <c r="N573" s="242"/>
      <c r="O573" s="198"/>
      <c r="P573" s="199"/>
      <c r="Q573" s="203"/>
      <c r="R573" s="204">
        <f>IF(D573&gt;0,(VLOOKUP(D573,Families!$A$5:$I$205,9,0)),0)</f>
        <v>0</v>
      </c>
    </row>
    <row r="574" spans="1:18" s="202" customFormat="1" ht="15" customHeight="1" x14ac:dyDescent="0.35">
      <c r="A574" s="193"/>
      <c r="B574" s="265"/>
      <c r="C574" s="265"/>
      <c r="D574" s="194"/>
      <c r="E574" s="195"/>
      <c r="F574" s="196"/>
      <c r="G574" s="197" t="s">
        <v>28</v>
      </c>
      <c r="H574" s="196"/>
      <c r="I574" s="182">
        <f>IF(G574=0,0,(H574*(VLOOKUP(G574,'Fee Schedule'!$C$2:$D$35,2,FALSE))))</f>
        <v>0</v>
      </c>
      <c r="J574" s="183" t="s">
        <v>166</v>
      </c>
      <c r="K574" s="194"/>
      <c r="L574" s="184">
        <f>IF(D574&gt;0,(VLOOKUP(D574,Families!$A$5:$I$205,6,0)),0)</f>
        <v>0</v>
      </c>
      <c r="N574" s="242"/>
      <c r="O574" s="198"/>
      <c r="P574" s="199"/>
      <c r="Q574" s="203"/>
      <c r="R574" s="204">
        <f>IF(D574&gt;0,(VLOOKUP(D574,Families!$A$5:$I$205,9,0)),0)</f>
        <v>0</v>
      </c>
    </row>
    <row r="575" spans="1:18" s="202" customFormat="1" ht="15" customHeight="1" x14ac:dyDescent="0.35">
      <c r="A575" s="193"/>
      <c r="B575" s="265"/>
      <c r="C575" s="265"/>
      <c r="D575" s="194"/>
      <c r="E575" s="195"/>
      <c r="F575" s="196"/>
      <c r="G575" s="197" t="s">
        <v>16</v>
      </c>
      <c r="H575" s="196"/>
      <c r="I575" s="182">
        <f>IF(G575=0,0,(H575*(VLOOKUP(G575,'Fee Schedule'!$C$2:$D$35,2,FALSE))))</f>
        <v>0</v>
      </c>
      <c r="J575" s="183" t="s">
        <v>166</v>
      </c>
      <c r="K575" s="194"/>
      <c r="L575" s="184">
        <f>IF(D575&gt;0,(VLOOKUP(D575,Families!$A$5:$I$205,6,0)),0)</f>
        <v>0</v>
      </c>
      <c r="N575" s="242"/>
      <c r="O575" s="198"/>
      <c r="P575" s="199"/>
      <c r="Q575" s="203"/>
      <c r="R575" s="204">
        <f>IF(D575&gt;0,(VLOOKUP(D575,Families!$A$5:$I$205,9,0)),0)</f>
        <v>0</v>
      </c>
    </row>
    <row r="576" spans="1:18" s="202" customFormat="1" ht="15" customHeight="1" x14ac:dyDescent="0.35">
      <c r="A576" s="193"/>
      <c r="B576" s="265"/>
      <c r="C576" s="265"/>
      <c r="D576" s="194"/>
      <c r="E576" s="195"/>
      <c r="F576" s="196"/>
      <c r="G576" s="197" t="s">
        <v>14</v>
      </c>
      <c r="H576" s="196"/>
      <c r="I576" s="182">
        <f>IF(G576=0,0,(H576*(VLOOKUP(G576,'Fee Schedule'!$C$2:$D$35,2,FALSE))))</f>
        <v>0</v>
      </c>
      <c r="J576" s="183" t="s">
        <v>166</v>
      </c>
      <c r="K576" s="194"/>
      <c r="L576" s="184">
        <f>IF(D576&gt;0,(VLOOKUP(D576,Families!$A$5:$I$205,6,0)),0)</f>
        <v>0</v>
      </c>
      <c r="N576" s="242"/>
      <c r="O576" s="198"/>
      <c r="P576" s="199"/>
      <c r="Q576" s="203"/>
      <c r="R576" s="204">
        <f>IF(D576&gt;0,(VLOOKUP(D576,Families!$A$5:$I$205,9,0)),0)</f>
        <v>0</v>
      </c>
    </row>
    <row r="577" spans="1:18" s="202" customFormat="1" ht="15" customHeight="1" x14ac:dyDescent="0.35">
      <c r="A577" s="193"/>
      <c r="B577" s="265"/>
      <c r="C577" s="265"/>
      <c r="D577" s="194"/>
      <c r="E577" s="195"/>
      <c r="F577" s="196"/>
      <c r="G577" s="197" t="s">
        <v>15</v>
      </c>
      <c r="H577" s="196"/>
      <c r="I577" s="182">
        <f>IF(G577=0,0,(H577*(VLOOKUP(G577,'Fee Schedule'!$C$2:$D$35,2,FALSE))))</f>
        <v>0</v>
      </c>
      <c r="J577" s="183" t="s">
        <v>166</v>
      </c>
      <c r="K577" s="194"/>
      <c r="L577" s="184">
        <f>IF(D577&gt;0,(VLOOKUP(D577,Families!$A$5:$I$205,6,0)),0)</f>
        <v>0</v>
      </c>
      <c r="N577" s="242"/>
      <c r="O577" s="198"/>
      <c r="P577" s="199"/>
      <c r="Q577" s="203"/>
      <c r="R577" s="204">
        <f>IF(D577&gt;0,(VLOOKUP(D577,Families!$A$5:$I$205,9,0)),0)</f>
        <v>0</v>
      </c>
    </row>
    <row r="578" spans="1:18" s="202" customFormat="1" ht="15" customHeight="1" x14ac:dyDescent="0.35">
      <c r="A578" s="193"/>
      <c r="B578" s="265"/>
      <c r="C578" s="265"/>
      <c r="D578" s="194"/>
      <c r="E578" s="195"/>
      <c r="F578" s="196"/>
      <c r="G578" s="197" t="s">
        <v>13</v>
      </c>
      <c r="H578" s="196"/>
      <c r="I578" s="182">
        <f>IF(G578=0,0,(H578*(VLOOKUP(G578,'Fee Schedule'!$C$2:$D$35,2,FALSE))))</f>
        <v>0</v>
      </c>
      <c r="J578" s="183" t="s">
        <v>166</v>
      </c>
      <c r="K578" s="194"/>
      <c r="L578" s="184">
        <f>IF(D578&gt;0,(VLOOKUP(D578,Families!$A$5:$I$205,6,0)),0)</f>
        <v>0</v>
      </c>
      <c r="N578" s="242"/>
      <c r="O578" s="198"/>
      <c r="P578" s="199"/>
      <c r="Q578" s="203"/>
      <c r="R578" s="204">
        <f>IF(D578&gt;0,(VLOOKUP(D578,Families!$A$5:$I$205,9,0)),0)</f>
        <v>0</v>
      </c>
    </row>
    <row r="579" spans="1:18" s="202" customFormat="1" ht="15" customHeight="1" x14ac:dyDescent="0.35">
      <c r="A579" s="193"/>
      <c r="B579" s="265"/>
      <c r="C579" s="265"/>
      <c r="D579" s="194"/>
      <c r="E579" s="195"/>
      <c r="F579" s="196"/>
      <c r="G579" s="197" t="s">
        <v>37</v>
      </c>
      <c r="H579" s="196"/>
      <c r="I579" s="182">
        <f>IF(G579=0,0,(H579*(VLOOKUP(G579,'Fee Schedule'!$C$2:$D$35,2,FALSE))))</f>
        <v>0</v>
      </c>
      <c r="J579" s="183" t="s">
        <v>166</v>
      </c>
      <c r="K579" s="194"/>
      <c r="L579" s="184">
        <f>IF(D579&gt;0,(VLOOKUP(D579,Families!$A$5:$I$205,6,0)),0)</f>
        <v>0</v>
      </c>
      <c r="N579" s="242"/>
      <c r="O579" s="198"/>
      <c r="P579" s="199"/>
      <c r="Q579" s="203"/>
      <c r="R579" s="204">
        <f>IF(D579&gt;0,(VLOOKUP(D579,Families!$A$5:$I$205,9,0)),0)</f>
        <v>0</v>
      </c>
    </row>
    <row r="580" spans="1:18" s="202" customFormat="1" ht="15" customHeight="1" x14ac:dyDescent="0.35">
      <c r="A580" s="193"/>
      <c r="B580" s="265"/>
      <c r="C580" s="265"/>
      <c r="D580" s="194"/>
      <c r="E580" s="195"/>
      <c r="F580" s="196"/>
      <c r="G580" s="197" t="s">
        <v>19</v>
      </c>
      <c r="H580" s="196"/>
      <c r="I580" s="182">
        <f>IF(G580=0,0,(H580*(VLOOKUP(G580,'Fee Schedule'!$C$2:$D$35,2,FALSE))))</f>
        <v>0</v>
      </c>
      <c r="J580" s="183" t="s">
        <v>166</v>
      </c>
      <c r="K580" s="194"/>
      <c r="L580" s="184">
        <f>IF(D580&gt;0,(VLOOKUP(D580,Families!$A$5:$I$205,6,0)),0)</f>
        <v>0</v>
      </c>
      <c r="N580" s="242"/>
      <c r="O580" s="198"/>
      <c r="P580" s="199"/>
      <c r="Q580" s="203"/>
      <c r="R580" s="204">
        <f>IF(D580&gt;0,(VLOOKUP(D580,Families!$A$5:$I$205,9,0)),0)</f>
        <v>0</v>
      </c>
    </row>
    <row r="581" spans="1:18" s="202" customFormat="1" ht="15" customHeight="1" x14ac:dyDescent="0.35">
      <c r="A581" s="193"/>
      <c r="B581" s="265"/>
      <c r="C581" s="265"/>
      <c r="D581" s="194"/>
      <c r="E581" s="195"/>
      <c r="F581" s="196"/>
      <c r="G581" s="197" t="s">
        <v>21</v>
      </c>
      <c r="H581" s="196"/>
      <c r="I581" s="182">
        <f>IF(G581=0,0,(H581*(VLOOKUP(G581,'Fee Schedule'!$C$2:$D$35,2,FALSE))))</f>
        <v>0</v>
      </c>
      <c r="J581" s="183" t="s">
        <v>166</v>
      </c>
      <c r="K581" s="194"/>
      <c r="L581" s="184">
        <f>IF(D581&gt;0,(VLOOKUP(D581,Families!$A$5:$I$205,6,0)),0)</f>
        <v>0</v>
      </c>
      <c r="N581" s="242"/>
      <c r="O581" s="198"/>
      <c r="P581" s="199"/>
      <c r="Q581" s="203"/>
      <c r="R581" s="204">
        <f>IF(D581&gt;0,(VLOOKUP(D581,Families!$A$5:$I$205,9,0)),0)</f>
        <v>0</v>
      </c>
    </row>
    <row r="582" spans="1:18" s="202" customFormat="1" ht="15" customHeight="1" x14ac:dyDescent="0.35">
      <c r="A582" s="193"/>
      <c r="B582" s="265"/>
      <c r="C582" s="265"/>
      <c r="D582" s="194"/>
      <c r="E582" s="195"/>
      <c r="F582" s="196"/>
      <c r="G582" s="197" t="s">
        <v>20</v>
      </c>
      <c r="H582" s="196"/>
      <c r="I582" s="182">
        <f>IF(G582=0,0,(H582*(VLOOKUP(G582,'Fee Schedule'!$C$2:$D$35,2,FALSE))))</f>
        <v>0</v>
      </c>
      <c r="J582" s="183" t="s">
        <v>166</v>
      </c>
      <c r="K582" s="194"/>
      <c r="L582" s="184">
        <f>IF(D582&gt;0,(VLOOKUP(D582,Families!$A$5:$I$205,6,0)),0)</f>
        <v>0</v>
      </c>
      <c r="N582" s="242"/>
      <c r="O582" s="198"/>
      <c r="P582" s="199"/>
      <c r="Q582" s="203"/>
      <c r="R582" s="204">
        <f>IF(D582&gt;0,(VLOOKUP(D582,Families!$A$5:$I$205,9,0)),0)</f>
        <v>0</v>
      </c>
    </row>
    <row r="583" spans="1:18" s="202" customFormat="1" ht="15" customHeight="1" x14ac:dyDescent="0.35">
      <c r="A583" s="193"/>
      <c r="B583" s="265"/>
      <c r="C583" s="265"/>
      <c r="D583" s="194"/>
      <c r="E583" s="195"/>
      <c r="F583" s="196"/>
      <c r="G583" s="197" t="s">
        <v>17</v>
      </c>
      <c r="H583" s="196"/>
      <c r="I583" s="182">
        <f>IF(G583=0,0,(H583*(VLOOKUP(G583,'Fee Schedule'!$C$2:$D$35,2,FALSE))))</f>
        <v>0</v>
      </c>
      <c r="J583" s="183" t="s">
        <v>166</v>
      </c>
      <c r="K583" s="194"/>
      <c r="L583" s="184">
        <f>IF(D583&gt;0,(VLOOKUP(D583,Families!$A$5:$I$205,6,0)),0)</f>
        <v>0</v>
      </c>
      <c r="N583" s="242"/>
      <c r="O583" s="198"/>
      <c r="P583" s="199"/>
      <c r="Q583" s="203"/>
      <c r="R583" s="204">
        <f>IF(D583&gt;0,(VLOOKUP(D583,Families!$A$5:$I$205,9,0)),0)</f>
        <v>0</v>
      </c>
    </row>
    <row r="584" spans="1:18" s="202" customFormat="1" ht="15" customHeight="1" x14ac:dyDescent="0.35">
      <c r="A584" s="193"/>
      <c r="B584" s="265"/>
      <c r="C584" s="265"/>
      <c r="D584" s="194"/>
      <c r="E584" s="195"/>
      <c r="F584" s="196"/>
      <c r="G584" s="197" t="s">
        <v>18</v>
      </c>
      <c r="H584" s="196"/>
      <c r="I584" s="182">
        <f>IF(G584=0,0,(H584*(VLOOKUP(G584,'Fee Schedule'!$C$2:$D$35,2,FALSE))))</f>
        <v>0</v>
      </c>
      <c r="J584" s="183" t="s">
        <v>166</v>
      </c>
      <c r="K584" s="194"/>
      <c r="L584" s="184">
        <f>IF(D584&gt;0,(VLOOKUP(D584,Families!$A$5:$I$205,6,0)),0)</f>
        <v>0</v>
      </c>
      <c r="N584" s="242"/>
      <c r="O584" s="198"/>
      <c r="P584" s="199"/>
      <c r="Q584" s="203"/>
      <c r="R584" s="204">
        <f>IF(D584&gt;0,(VLOOKUP(D584,Families!$A$5:$I$205,9,0)),0)</f>
        <v>0</v>
      </c>
    </row>
    <row r="585" spans="1:18" s="202" customFormat="1" ht="15" customHeight="1" x14ac:dyDescent="0.35">
      <c r="A585" s="193"/>
      <c r="B585" s="265"/>
      <c r="C585" s="265"/>
      <c r="D585" s="194"/>
      <c r="E585" s="195"/>
      <c r="F585" s="196"/>
      <c r="G585" s="197">
        <v>97530</v>
      </c>
      <c r="H585" s="196"/>
      <c r="I585" s="182">
        <f>IF(G585=0,0,(H585*(VLOOKUP(G585,'Fee Schedule'!$C$2:$D$35,2,FALSE))))</f>
        <v>0</v>
      </c>
      <c r="J585" s="183" t="s">
        <v>166</v>
      </c>
      <c r="K585" s="194"/>
      <c r="L585" s="184">
        <f>IF(D585&gt;0,(VLOOKUP(D585,Families!$A$5:$I$205,6,0)),0)</f>
        <v>0</v>
      </c>
      <c r="N585" s="242"/>
      <c r="O585" s="198"/>
      <c r="P585" s="199"/>
      <c r="Q585" s="203"/>
      <c r="R585" s="204">
        <f>IF(D585&gt;0,(VLOOKUP(D585,Families!$A$5:$I$205,9,0)),0)</f>
        <v>0</v>
      </c>
    </row>
    <row r="586" spans="1:18" s="202" customFormat="1" ht="15" customHeight="1" x14ac:dyDescent="0.35">
      <c r="A586" s="193"/>
      <c r="B586" s="265"/>
      <c r="C586" s="265"/>
      <c r="D586" s="194"/>
      <c r="E586" s="195"/>
      <c r="F586" s="196"/>
      <c r="G586" s="197" t="s">
        <v>29</v>
      </c>
      <c r="H586" s="196"/>
      <c r="I586" s="182">
        <f>IF(G586=0,0,(H586*(VLOOKUP(G586,'Fee Schedule'!$C$2:$D$35,2,FALSE))))</f>
        <v>0</v>
      </c>
      <c r="J586" s="183" t="s">
        <v>166</v>
      </c>
      <c r="K586" s="194"/>
      <c r="L586" s="184">
        <f>IF(D586&gt;0,(VLOOKUP(D586,Families!$A$5:$I$205,6,0)),0)</f>
        <v>0</v>
      </c>
      <c r="N586" s="242"/>
      <c r="O586" s="198"/>
      <c r="P586" s="199"/>
      <c r="Q586" s="203"/>
      <c r="R586" s="204">
        <f>IF(D586&gt;0,(VLOOKUP(D586,Families!$A$5:$I$205,9,0)),0)</f>
        <v>0</v>
      </c>
    </row>
    <row r="587" spans="1:18" s="202" customFormat="1" ht="15" customHeight="1" x14ac:dyDescent="0.35">
      <c r="A587" s="193"/>
      <c r="B587" s="265"/>
      <c r="C587" s="265"/>
      <c r="D587" s="194"/>
      <c r="E587" s="195"/>
      <c r="F587" s="196"/>
      <c r="G587" s="197">
        <v>97003</v>
      </c>
      <c r="H587" s="196"/>
      <c r="I587" s="182">
        <f>IF(G587=0,0,(H587*(VLOOKUP(G587,'Fee Schedule'!$C$2:$D$35,2,FALSE))))</f>
        <v>0</v>
      </c>
      <c r="J587" s="183" t="s">
        <v>166</v>
      </c>
      <c r="K587" s="194"/>
      <c r="L587" s="184">
        <f>IF(D587&gt;0,(VLOOKUP(D587,Families!$A$5:$I$205,6,0)),0)</f>
        <v>0</v>
      </c>
      <c r="N587" s="242"/>
      <c r="O587" s="198"/>
      <c r="P587" s="199"/>
      <c r="Q587" s="203"/>
      <c r="R587" s="204">
        <f>IF(D587&gt;0,(VLOOKUP(D587,Families!$A$5:$I$205,9,0)),0)</f>
        <v>0</v>
      </c>
    </row>
    <row r="588" spans="1:18" s="202" customFormat="1" ht="15" customHeight="1" x14ac:dyDescent="0.35">
      <c r="A588" s="193"/>
      <c r="B588" s="265"/>
      <c r="C588" s="265"/>
      <c r="D588" s="194"/>
      <c r="E588" s="195"/>
      <c r="F588" s="196"/>
      <c r="G588" s="197">
        <v>97110</v>
      </c>
      <c r="H588" s="196"/>
      <c r="I588" s="182">
        <f>IF(G588=0,0,(H588*(VLOOKUP(G588,'Fee Schedule'!$C$2:$D$35,2,FALSE))))</f>
        <v>0</v>
      </c>
      <c r="J588" s="183" t="s">
        <v>166</v>
      </c>
      <c r="K588" s="194"/>
      <c r="L588" s="184">
        <f>IF(D588&gt;0,(VLOOKUP(D588,Families!$A$5:$I$205,6,0)),0)</f>
        <v>0</v>
      </c>
      <c r="N588" s="242"/>
      <c r="O588" s="198"/>
      <c r="P588" s="199"/>
      <c r="Q588" s="203"/>
      <c r="R588" s="204">
        <f>IF(D588&gt;0,(VLOOKUP(D588,Families!$A$5:$I$205,9,0)),0)</f>
        <v>0</v>
      </c>
    </row>
    <row r="589" spans="1:18" s="202" customFormat="1" ht="15" customHeight="1" x14ac:dyDescent="0.35">
      <c r="A589" s="193"/>
      <c r="B589" s="265"/>
      <c r="C589" s="265"/>
      <c r="D589" s="194"/>
      <c r="E589" s="195"/>
      <c r="F589" s="196"/>
      <c r="G589" s="197">
        <v>97001</v>
      </c>
      <c r="H589" s="196"/>
      <c r="I589" s="182">
        <f>IF(G589=0,0,(H589*(VLOOKUP(G589,'Fee Schedule'!$C$2:$D$35,2,FALSE))))</f>
        <v>0</v>
      </c>
      <c r="J589" s="183" t="s">
        <v>166</v>
      </c>
      <c r="K589" s="194"/>
      <c r="L589" s="184">
        <f>IF(D589&gt;0,(VLOOKUP(D589,Families!$A$5:$I$205,6,0)),0)</f>
        <v>0</v>
      </c>
      <c r="N589" s="242"/>
      <c r="O589" s="198"/>
      <c r="P589" s="199"/>
      <c r="Q589" s="203"/>
      <c r="R589" s="204">
        <f>IF(D589&gt;0,(VLOOKUP(D589,Families!$A$5:$I$205,9,0)),0)</f>
        <v>0</v>
      </c>
    </row>
    <row r="590" spans="1:18" s="202" customFormat="1" ht="15" customHeight="1" x14ac:dyDescent="0.35">
      <c r="A590" s="193"/>
      <c r="B590" s="265"/>
      <c r="C590" s="265"/>
      <c r="D590" s="194"/>
      <c r="E590" s="195"/>
      <c r="F590" s="196"/>
      <c r="G590" s="197">
        <v>92524</v>
      </c>
      <c r="H590" s="196"/>
      <c r="I590" s="182">
        <f>IF(G590=0,0,(H590*(VLOOKUP(G590,'Fee Schedule'!$C$2:$D$35,2,FALSE))))</f>
        <v>0</v>
      </c>
      <c r="J590" s="183" t="s">
        <v>166</v>
      </c>
      <c r="K590" s="194"/>
      <c r="L590" s="184">
        <f>IF(D590&gt;0,(VLOOKUP(D590,Families!$A$5:$I$205,6,0)),0)</f>
        <v>0</v>
      </c>
      <c r="N590" s="242"/>
      <c r="O590" s="198"/>
      <c r="P590" s="199"/>
      <c r="Q590" s="203"/>
      <c r="R590" s="204">
        <f>IF(D590&gt;0,(VLOOKUP(D590,Families!$A$5:$I$205,9,0)),0)</f>
        <v>0</v>
      </c>
    </row>
    <row r="591" spans="1:18" s="202" customFormat="1" ht="15" customHeight="1" x14ac:dyDescent="0.35">
      <c r="A591" s="193"/>
      <c r="B591" s="265"/>
      <c r="C591" s="265"/>
      <c r="D591" s="194"/>
      <c r="E591" s="195"/>
      <c r="F591" s="196"/>
      <c r="G591" s="197">
        <v>92507</v>
      </c>
      <c r="H591" s="196"/>
      <c r="I591" s="182">
        <f>IF(G591=0,0,(H591*(VLOOKUP(G591,'Fee Schedule'!$C$2:$D$35,2,FALSE))))</f>
        <v>0</v>
      </c>
      <c r="J591" s="183" t="s">
        <v>166</v>
      </c>
      <c r="K591" s="194"/>
      <c r="L591" s="184">
        <f>IF(D591&gt;0,(VLOOKUP(D591,Families!$A$5:$I$205,6,0)),0)</f>
        <v>0</v>
      </c>
      <c r="N591" s="242"/>
      <c r="O591" s="198"/>
      <c r="P591" s="199"/>
      <c r="Q591" s="203"/>
      <c r="R591" s="204">
        <f>IF(D591&gt;0,(VLOOKUP(D591,Families!$A$5:$I$205,9,0)),0)</f>
        <v>0</v>
      </c>
    </row>
    <row r="592" spans="1:18" s="202" customFormat="1" ht="15" customHeight="1" x14ac:dyDescent="0.35">
      <c r="A592" s="153"/>
      <c r="B592" s="153"/>
      <c r="C592" s="153"/>
      <c r="D592" s="133" t="s">
        <v>42</v>
      </c>
      <c r="E592" s="134"/>
      <c r="F592" s="134"/>
      <c r="G592" s="134"/>
      <c r="H592" s="134"/>
      <c r="I592" s="134"/>
      <c r="J592" s="134"/>
      <c r="K592" s="134"/>
      <c r="L592" s="134"/>
      <c r="M592" s="1"/>
      <c r="N592" s="134"/>
      <c r="O592" s="134"/>
      <c r="P592" s="134"/>
      <c r="Q592" s="51"/>
      <c r="R592" s="204" t="e">
        <f>IF(D592&gt;0,(VLOOKUP(D592,Families!$A$5:$I$205,9,0)),0)</f>
        <v>#N/A</v>
      </c>
    </row>
    <row r="593" spans="1:18" s="202" customFormat="1" ht="15" customHeight="1" x14ac:dyDescent="0.35">
      <c r="A593" s="154"/>
      <c r="B593" s="154"/>
      <c r="C593" s="154"/>
      <c r="D593" s="8"/>
      <c r="E593" s="49"/>
      <c r="F593" s="33"/>
      <c r="G593" s="33"/>
      <c r="H593" s="36"/>
      <c r="I593" s="1"/>
      <c r="J593" s="62"/>
      <c r="K593" s="19"/>
      <c r="L593" s="56"/>
      <c r="M593" s="1"/>
      <c r="N593" s="10"/>
      <c r="O593" s="10"/>
      <c r="P593" s="58"/>
      <c r="Q593" s="9"/>
      <c r="R593" s="204"/>
    </row>
    <row r="594" spans="1:18" s="202" customFormat="1" ht="15" customHeight="1" x14ac:dyDescent="0.35">
      <c r="A594" s="150"/>
      <c r="B594" s="150"/>
      <c r="C594" s="150"/>
      <c r="D594" s="7"/>
      <c r="E594" s="46"/>
      <c r="F594" s="30"/>
      <c r="G594" s="30"/>
      <c r="H594" s="43"/>
      <c r="I594" s="6"/>
      <c r="J594" s="59"/>
      <c r="K594" s="7"/>
      <c r="L594" s="53"/>
      <c r="M594" s="6"/>
      <c r="N594" s="5"/>
      <c r="O594" s="5"/>
      <c r="P594" s="57"/>
      <c r="Q594" s="6"/>
      <c r="R594" s="204"/>
    </row>
    <row r="595" spans="1:18" s="202" customFormat="1" ht="15" customHeight="1" x14ac:dyDescent="0.35">
      <c r="A595" s="150"/>
      <c r="B595" s="150"/>
      <c r="C595" s="150"/>
      <c r="D595" s="7"/>
      <c r="E595" s="46"/>
      <c r="F595" s="30"/>
      <c r="G595" s="30"/>
      <c r="H595" s="43"/>
      <c r="I595" s="6"/>
      <c r="J595" s="59"/>
      <c r="K595" s="7"/>
      <c r="L595" s="53"/>
      <c r="M595" s="6"/>
      <c r="N595" s="5"/>
      <c r="O595" s="5"/>
      <c r="P595" s="57"/>
      <c r="Q595" s="6"/>
      <c r="R595" s="204"/>
    </row>
    <row r="596" spans="1:18" s="1" customFormat="1" ht="18" customHeight="1" x14ac:dyDescent="0.35">
      <c r="A596" s="150"/>
      <c r="B596" s="150"/>
      <c r="C596" s="150"/>
      <c r="D596" s="7"/>
      <c r="E596" s="46"/>
      <c r="F596" s="30"/>
      <c r="G596" s="30"/>
      <c r="H596" s="43"/>
      <c r="I596" s="6"/>
      <c r="J596" s="59"/>
      <c r="K596" s="7"/>
      <c r="L596" s="53"/>
      <c r="M596" s="6"/>
      <c r="N596" s="5"/>
      <c r="O596" s="5"/>
      <c r="P596" s="57"/>
      <c r="Q596" s="6"/>
      <c r="R596" s="3"/>
    </row>
    <row r="597" spans="1:18" s="1" customFormat="1" ht="18" customHeight="1" x14ac:dyDescent="0.35">
      <c r="A597" s="150"/>
      <c r="B597" s="150"/>
      <c r="C597" s="150"/>
      <c r="D597" s="7"/>
      <c r="E597" s="46"/>
      <c r="F597" s="30"/>
      <c r="G597" s="30"/>
      <c r="H597" s="43"/>
      <c r="I597" s="6"/>
      <c r="J597" s="59"/>
      <c r="K597" s="7"/>
      <c r="L597" s="53"/>
      <c r="M597" s="6"/>
      <c r="N597" s="5"/>
      <c r="O597" s="5"/>
      <c r="P597" s="57"/>
      <c r="Q597" s="6"/>
      <c r="R597" s="10"/>
    </row>
  </sheetData>
  <sheetProtection algorithmName="SHA-512" hashValue="lueTHx7LenWVMOnsV4laIi4mZdhB7bi0iFfCH5hWedfr9Hll2gIDmu6uttUF/OiXXaA+uLcdhtkFEppl1xkw0g==" saltValue="LMZJHMSgBMYzBrw2rxU+Bw==" spinCount="100000" sheet="1" objects="1" scenarios="1" selectLockedCells="1"/>
  <mergeCells count="3">
    <mergeCell ref="J5:L7"/>
    <mergeCell ref="A5:E5"/>
    <mergeCell ref="G5:H5"/>
  </mergeCells>
  <conditionalFormatting sqref="G6 R1:R2 O2:P2 E517:E534 E573:E591 N593:P1048576 N1:P1 K8:L8 J490:L553 N8:O8 N573:N591 J573:L591 Q8:R9 R10:R1048576 L10:L489 J9:K489 N9:N553 E9:E489 M10:M537 Q10:Q591">
    <cfRule type="cellIs" dxfId="33" priority="1892" operator="equal">
      <formula>0</formula>
    </cfRule>
  </conditionalFormatting>
  <conditionalFormatting sqref="L593:L1048576 L1">
    <cfRule type="cellIs" dxfId="32" priority="1891" operator="lessThanOrEqual">
      <formula>0</formula>
    </cfRule>
  </conditionalFormatting>
  <conditionalFormatting sqref="R1:R2 R596:R1048576">
    <cfRule type="cellIs" dxfId="31" priority="1887" operator="equal">
      <formula>0</formula>
    </cfRule>
  </conditionalFormatting>
  <conditionalFormatting sqref="Q1:Q2 Q4 P8 L9 Q592:Q1048576">
    <cfRule type="cellIs" dxfId="30" priority="1847" operator="equal">
      <formula>0</formula>
    </cfRule>
  </conditionalFormatting>
  <conditionalFormatting sqref="O2:P3 J517:L534 J573:L591 L1 K8:L8 L592:L1048576 L4 N4:P4 N592:P1048576 N8:O8 N1:P1 Q9:R9 R10:R595 L10:L489 J9:K489 Q10:Q591">
    <cfRule type="cellIs" dxfId="29" priority="1792" operator="equal">
      <formula>FALSE</formula>
    </cfRule>
  </conditionalFormatting>
  <conditionalFormatting sqref="Q1:Q4 P8 L9 Q592:Q1048576">
    <cfRule type="cellIs" dxfId="28" priority="1791" operator="equal">
      <formula>FALSE</formula>
    </cfRule>
  </conditionalFormatting>
  <conditionalFormatting sqref="I573:I591 I10:I534">
    <cfRule type="cellIs" dxfId="27" priority="1434" operator="greaterThan">
      <formula>250</formula>
    </cfRule>
    <cfRule type="cellIs" dxfId="26" priority="1435" operator="lessThan">
      <formula>0</formula>
    </cfRule>
    <cfRule type="cellIs" dxfId="25" priority="1436" operator="equal">
      <formula>0</formula>
    </cfRule>
  </conditionalFormatting>
  <conditionalFormatting sqref="J1:K1 J593:K1048576 J4:K4 I8:J8 O517:P534 O573:P591 O9:P489">
    <cfRule type="cellIs" dxfId="24" priority="1893" operator="equal">
      <formula>0</formula>
    </cfRule>
    <cfRule type="cellIs" dxfId="23" priority="1894" operator="equal">
      <formula>#REF!</formula>
    </cfRule>
  </conditionalFormatting>
  <conditionalFormatting sqref="I573:I591 I10:I534">
    <cfRule type="cellIs" dxfId="22" priority="1923" operator="equal">
      <formula>#REF!</formula>
    </cfRule>
  </conditionalFormatting>
  <conditionalFormatting sqref="E507:E516 E490:E497">
    <cfRule type="cellIs" dxfId="21" priority="26" operator="equal">
      <formula>0</formula>
    </cfRule>
  </conditionalFormatting>
  <conditionalFormatting sqref="J490:L516">
    <cfRule type="cellIs" dxfId="20" priority="25" operator="equal">
      <formula>FALSE</formula>
    </cfRule>
  </conditionalFormatting>
  <conditionalFormatting sqref="E498:E506">
    <cfRule type="cellIs" dxfId="19" priority="24" operator="equal">
      <formula>0</formula>
    </cfRule>
  </conditionalFormatting>
  <conditionalFormatting sqref="O490:P516">
    <cfRule type="cellIs" dxfId="18" priority="27" operator="equal">
      <formula>0</formula>
    </cfRule>
    <cfRule type="cellIs" dxfId="17" priority="28" operator="equal">
      <formula>#REF!</formula>
    </cfRule>
  </conditionalFormatting>
  <conditionalFormatting sqref="E535:E553">
    <cfRule type="cellIs" dxfId="16" priority="16" operator="equal">
      <formula>0</formula>
    </cfRule>
  </conditionalFormatting>
  <conditionalFormatting sqref="J535:L553">
    <cfRule type="cellIs" dxfId="15" priority="15" operator="equal">
      <formula>FALSE</formula>
    </cfRule>
  </conditionalFormatting>
  <conditionalFormatting sqref="I535:I553">
    <cfRule type="cellIs" dxfId="14" priority="12" operator="greaterThan">
      <formula>250</formula>
    </cfRule>
    <cfRule type="cellIs" dxfId="13" priority="13" operator="lessThan">
      <formula>0</formula>
    </cfRule>
    <cfRule type="cellIs" dxfId="12" priority="14" operator="equal">
      <formula>0</formula>
    </cfRule>
  </conditionalFormatting>
  <conditionalFormatting sqref="O535:P553">
    <cfRule type="cellIs" dxfId="11" priority="17" operator="equal">
      <formula>0</formula>
    </cfRule>
    <cfRule type="cellIs" dxfId="10" priority="18" operator="equal">
      <formula>#REF!</formula>
    </cfRule>
  </conditionalFormatting>
  <conditionalFormatting sqref="I535:I553">
    <cfRule type="cellIs" dxfId="9" priority="19" operator="equal">
      <formula>#REF!</formula>
    </cfRule>
  </conditionalFormatting>
  <conditionalFormatting sqref="N554:N572 M554:M556 J554:L572">
    <cfRule type="cellIs" dxfId="8" priority="9" operator="equal">
      <formula>0</formula>
    </cfRule>
  </conditionalFormatting>
  <conditionalFormatting sqref="E554:E572">
    <cfRule type="cellIs" dxfId="7" priority="5" operator="equal">
      <formula>0</formula>
    </cfRule>
  </conditionalFormatting>
  <conditionalFormatting sqref="J554:L572">
    <cfRule type="cellIs" dxfId="6" priority="4" operator="equal">
      <formula>FALSE</formula>
    </cfRule>
  </conditionalFormatting>
  <conditionalFormatting sqref="I554:I572">
    <cfRule type="cellIs" dxfId="5" priority="1" operator="greaterThan">
      <formula>250</formula>
    </cfRule>
    <cfRule type="cellIs" dxfId="4" priority="2" operator="lessThan">
      <formula>0</formula>
    </cfRule>
    <cfRule type="cellIs" dxfId="3" priority="3" operator="equal">
      <formula>0</formula>
    </cfRule>
  </conditionalFormatting>
  <conditionalFormatting sqref="O554:P572">
    <cfRule type="cellIs" dxfId="2" priority="6" operator="equal">
      <formula>0</formula>
    </cfRule>
    <cfRule type="cellIs" dxfId="1" priority="7" operator="equal">
      <formula>#REF!</formula>
    </cfRule>
  </conditionalFormatting>
  <conditionalFormatting sqref="I554:I572">
    <cfRule type="cellIs" dxfId="0" priority="8" operator="equal">
      <formula>#REF!</formula>
    </cfRule>
  </conditionalFormatting>
  <dataValidations count="2">
    <dataValidation type="list" allowBlank="1" showInputMessage="1" showErrorMessage="1" sqref="F516 F572 F553 F534">
      <formula1>$A$2:$A$18</formula1>
    </dataValidation>
    <dataValidation type="list" allowBlank="1" showInputMessage="1" showErrorMessage="1" sqref="F573:F590 F554:F571 F535:F552 F517:F533">
      <formula1>$A$2:$A$19</formula1>
    </dataValidation>
  </dataValidations>
  <printOptions horizontalCentered="1"/>
  <pageMargins left="0.25" right="0.25" top="0.25" bottom="0.5" header="0.3" footer="0.3"/>
  <pageSetup scale="110" orientation="landscape"/>
  <headerFooter>
    <oddFooter>&amp;L&amp;"Tahoma,Regular"&amp;8Revised 12.09.2015&amp;C&amp;"Tahoma,Regular"&amp;8Page &amp;P of &amp;N&amp;R&amp;"Tahoma,Regular"&amp;8Copy to: Monthly Billing Invoice</oddFooter>
  </headerFooter>
  <rowBreaks count="1" manualBreakCount="1">
    <brk id="25" max="12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'Fee Schedule'!$A$2:$A$31</xm:f>
          </x14:formula1>
          <xm:sqref>F591</xm:sqref>
        </x14:dataValidation>
        <x14:dataValidation type="list" allowBlank="1" showInputMessage="1" showErrorMessage="1">
          <x14:formula1>
            <xm:f>'Fee Schedule'!$A$2:$A$35</xm:f>
          </x14:formula1>
          <xm:sqref>F10:F515</xm:sqref>
        </x14:dataValidation>
        <x14:dataValidation type="list" showInputMessage="1" showErrorMessage="1">
          <x14:formula1>
            <xm:f>'Fee Schedule'!$C$2:$C$35</xm:f>
          </x14:formula1>
          <xm:sqref>G10:G591</xm:sqref>
        </x14:dataValidation>
        <x14:dataValidation type="list" allowBlank="1" showInputMessage="1" showErrorMessage="1">
          <x14:formula1>
            <xm:f>'Fee Schedule'!$G$10:$G$13</xm:f>
          </x14:formula1>
          <xm:sqref>L10:L489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5"/>
  <sheetViews>
    <sheetView workbookViewId="0">
      <selection activeCell="G20" sqref="G20"/>
    </sheetView>
  </sheetViews>
  <sheetFormatPr defaultColWidth="9.1796875" defaultRowHeight="13" x14ac:dyDescent="0.3"/>
  <cols>
    <col min="1" max="1" width="13.54296875" style="138" bestFit="1" customWidth="1"/>
    <col min="2" max="2" width="37" style="38" customWidth="1"/>
    <col min="3" max="3" width="10.453125" style="39" bestFit="1" customWidth="1"/>
    <col min="4" max="4" width="9.1796875" style="35"/>
    <col min="5" max="5" width="7.453125" style="65" bestFit="1" customWidth="1"/>
    <col min="6" max="6" width="9.1796875" style="35"/>
    <col min="7" max="7" width="7.54296875" style="35" bestFit="1" customWidth="1"/>
    <col min="8" max="8" width="43.54296875" style="244" bestFit="1" customWidth="1"/>
    <col min="9" max="16384" width="9.1796875" style="35"/>
  </cols>
  <sheetData>
    <row r="1" spans="1:8" s="42" customFormat="1" ht="14" x14ac:dyDescent="0.35">
      <c r="A1" s="41" t="s">
        <v>111</v>
      </c>
      <c r="B1" s="41" t="s">
        <v>112</v>
      </c>
      <c r="C1" s="41" t="s">
        <v>39</v>
      </c>
      <c r="D1" s="279" t="s">
        <v>139</v>
      </c>
      <c r="E1" s="279"/>
      <c r="G1" s="247" t="s">
        <v>171</v>
      </c>
      <c r="H1" s="248"/>
    </row>
    <row r="2" spans="1:8" ht="14" x14ac:dyDescent="0.35">
      <c r="A2" s="136" t="s">
        <v>148</v>
      </c>
      <c r="B2" s="139" t="s">
        <v>149</v>
      </c>
      <c r="C2" s="141">
        <v>97755</v>
      </c>
      <c r="D2" s="40">
        <v>48.5</v>
      </c>
      <c r="E2" s="63" t="s">
        <v>47</v>
      </c>
      <c r="G2" s="41" t="s">
        <v>7</v>
      </c>
      <c r="H2" s="243" t="s">
        <v>167</v>
      </c>
    </row>
    <row r="3" spans="1:8" x14ac:dyDescent="0.3">
      <c r="A3" s="136" t="s">
        <v>121</v>
      </c>
      <c r="B3" s="139" t="s">
        <v>34</v>
      </c>
      <c r="C3" s="141" t="s">
        <v>22</v>
      </c>
      <c r="D3" s="40">
        <v>50</v>
      </c>
      <c r="E3" s="63" t="s">
        <v>140</v>
      </c>
      <c r="G3" s="149" t="s">
        <v>89</v>
      </c>
      <c r="H3" s="245" t="s">
        <v>168</v>
      </c>
    </row>
    <row r="4" spans="1:8" x14ac:dyDescent="0.3">
      <c r="A4" s="136" t="s">
        <v>122</v>
      </c>
      <c r="B4" s="139" t="s">
        <v>35</v>
      </c>
      <c r="C4" s="141" t="s">
        <v>24</v>
      </c>
      <c r="D4" s="40">
        <v>25</v>
      </c>
      <c r="E4" s="63" t="s">
        <v>140</v>
      </c>
      <c r="G4" s="149" t="s">
        <v>90</v>
      </c>
      <c r="H4" s="245" t="s">
        <v>169</v>
      </c>
    </row>
    <row r="5" spans="1:8" x14ac:dyDescent="0.3">
      <c r="A5" s="136" t="s">
        <v>113</v>
      </c>
      <c r="B5" s="139" t="s">
        <v>144</v>
      </c>
      <c r="C5" s="141">
        <v>99368</v>
      </c>
      <c r="D5" s="40">
        <v>50</v>
      </c>
      <c r="E5" s="63" t="s">
        <v>140</v>
      </c>
      <c r="G5" s="246" t="s">
        <v>182</v>
      </c>
      <c r="H5" s="244" t="s">
        <v>183</v>
      </c>
    </row>
    <row r="6" spans="1:8" x14ac:dyDescent="0.3">
      <c r="A6" s="136" t="s">
        <v>114</v>
      </c>
      <c r="B6" s="139" t="s">
        <v>145</v>
      </c>
      <c r="C6" s="141" t="s">
        <v>23</v>
      </c>
      <c r="D6" s="40">
        <v>25</v>
      </c>
      <c r="E6" s="63" t="s">
        <v>140</v>
      </c>
      <c r="G6" s="251" t="s">
        <v>166</v>
      </c>
      <c r="H6" s="252" t="s">
        <v>170</v>
      </c>
    </row>
    <row r="7" spans="1:8" x14ac:dyDescent="0.3">
      <c r="A7" s="137" t="s">
        <v>115</v>
      </c>
      <c r="B7" s="140" t="s">
        <v>38</v>
      </c>
      <c r="C7" s="142" t="s">
        <v>26</v>
      </c>
      <c r="D7" s="37">
        <v>73.319999999999993</v>
      </c>
      <c r="E7" s="64" t="s">
        <v>140</v>
      </c>
      <c r="H7" s="253" t="s">
        <v>177</v>
      </c>
    </row>
    <row r="8" spans="1:8" x14ac:dyDescent="0.3">
      <c r="A8" s="205" t="s">
        <v>117</v>
      </c>
      <c r="B8" s="206" t="s">
        <v>150</v>
      </c>
      <c r="C8" s="207" t="s">
        <v>71</v>
      </c>
      <c r="D8" s="208">
        <v>25</v>
      </c>
      <c r="E8" s="209" t="s">
        <v>140</v>
      </c>
    </row>
    <row r="9" spans="1:8" x14ac:dyDescent="0.3">
      <c r="A9" s="205" t="s">
        <v>116</v>
      </c>
      <c r="B9" s="206" t="s">
        <v>33</v>
      </c>
      <c r="C9" s="207" t="s">
        <v>28</v>
      </c>
      <c r="D9" s="208">
        <v>50</v>
      </c>
      <c r="E9" s="209" t="s">
        <v>140</v>
      </c>
      <c r="G9" s="247" t="s">
        <v>172</v>
      </c>
      <c r="H9" s="248"/>
    </row>
    <row r="10" spans="1:8" ht="14" x14ac:dyDescent="0.35">
      <c r="A10" s="205" t="s">
        <v>40</v>
      </c>
      <c r="B10" s="206" t="s">
        <v>40</v>
      </c>
      <c r="C10" s="207" t="s">
        <v>25</v>
      </c>
      <c r="D10" s="208">
        <v>50</v>
      </c>
      <c r="E10" s="209" t="s">
        <v>140</v>
      </c>
      <c r="G10" s="249" t="s">
        <v>173</v>
      </c>
      <c r="H10" s="243"/>
    </row>
    <row r="11" spans="1:8" x14ac:dyDescent="0.3">
      <c r="A11" s="205" t="s">
        <v>191</v>
      </c>
      <c r="B11" s="206" t="s">
        <v>192</v>
      </c>
      <c r="C11" s="207" t="s">
        <v>193</v>
      </c>
      <c r="D11" s="267">
        <v>25</v>
      </c>
      <c r="E11" s="209" t="s">
        <v>140</v>
      </c>
      <c r="G11" s="250" t="s">
        <v>174</v>
      </c>
      <c r="H11" s="245"/>
    </row>
    <row r="12" spans="1:8" x14ac:dyDescent="0.3">
      <c r="A12" s="137" t="s">
        <v>123</v>
      </c>
      <c r="B12" s="140" t="s">
        <v>130</v>
      </c>
      <c r="C12" s="142" t="s">
        <v>16</v>
      </c>
      <c r="D12" s="37">
        <v>75</v>
      </c>
      <c r="E12" s="64" t="s">
        <v>140</v>
      </c>
      <c r="G12" s="246" t="s">
        <v>175</v>
      </c>
      <c r="H12" s="245"/>
    </row>
    <row r="13" spans="1:8" x14ac:dyDescent="0.3">
      <c r="A13" s="137" t="s">
        <v>123</v>
      </c>
      <c r="B13" s="140" t="s">
        <v>131</v>
      </c>
      <c r="C13" s="142" t="s">
        <v>14</v>
      </c>
      <c r="D13" s="37">
        <v>75</v>
      </c>
      <c r="E13" s="64" t="s">
        <v>140</v>
      </c>
      <c r="G13" s="246" t="s">
        <v>176</v>
      </c>
      <c r="H13" s="245"/>
    </row>
    <row r="14" spans="1:8" x14ac:dyDescent="0.3">
      <c r="A14" s="137" t="s">
        <v>123</v>
      </c>
      <c r="B14" s="140" t="s">
        <v>132</v>
      </c>
      <c r="C14" s="142" t="s">
        <v>15</v>
      </c>
      <c r="D14" s="37">
        <v>75</v>
      </c>
      <c r="E14" s="64" t="s">
        <v>140</v>
      </c>
      <c r="H14" s="35"/>
    </row>
    <row r="15" spans="1:8" x14ac:dyDescent="0.3">
      <c r="A15" s="137" t="s">
        <v>123</v>
      </c>
      <c r="B15" s="140" t="s">
        <v>133</v>
      </c>
      <c r="C15" s="142" t="s">
        <v>13</v>
      </c>
      <c r="D15" s="37">
        <v>75</v>
      </c>
      <c r="E15" s="64" t="s">
        <v>140</v>
      </c>
    </row>
    <row r="16" spans="1:8" x14ac:dyDescent="0.3">
      <c r="A16" s="137" t="s">
        <v>123</v>
      </c>
      <c r="B16" s="140" t="s">
        <v>129</v>
      </c>
      <c r="C16" s="142" t="s">
        <v>37</v>
      </c>
      <c r="D16" s="37">
        <v>55.5</v>
      </c>
      <c r="E16" s="64" t="s">
        <v>140</v>
      </c>
    </row>
    <row r="17" spans="1:5" x14ac:dyDescent="0.3">
      <c r="A17" s="137" t="s">
        <v>124</v>
      </c>
      <c r="B17" s="140" t="s">
        <v>135</v>
      </c>
      <c r="C17" s="142" t="s">
        <v>19</v>
      </c>
      <c r="D17" s="37">
        <v>75</v>
      </c>
      <c r="E17" s="64" t="s">
        <v>140</v>
      </c>
    </row>
    <row r="18" spans="1:5" x14ac:dyDescent="0.3">
      <c r="A18" s="137" t="s">
        <v>124</v>
      </c>
      <c r="B18" s="140" t="s">
        <v>136</v>
      </c>
      <c r="C18" s="142" t="s">
        <v>21</v>
      </c>
      <c r="D18" s="37">
        <v>75</v>
      </c>
      <c r="E18" s="64" t="s">
        <v>140</v>
      </c>
    </row>
    <row r="19" spans="1:5" x14ac:dyDescent="0.3">
      <c r="A19" s="137" t="s">
        <v>124</v>
      </c>
      <c r="B19" s="140" t="s">
        <v>137</v>
      </c>
      <c r="C19" s="142" t="s">
        <v>20</v>
      </c>
      <c r="D19" s="37">
        <v>75</v>
      </c>
      <c r="E19" s="64" t="s">
        <v>140</v>
      </c>
    </row>
    <row r="20" spans="1:5" x14ac:dyDescent="0.3">
      <c r="A20" s="137" t="s">
        <v>124</v>
      </c>
      <c r="B20" s="140" t="s">
        <v>138</v>
      </c>
      <c r="C20" s="142" t="s">
        <v>17</v>
      </c>
      <c r="D20" s="37">
        <v>75</v>
      </c>
      <c r="E20" s="64" t="s">
        <v>140</v>
      </c>
    </row>
    <row r="21" spans="1:5" x14ac:dyDescent="0.3">
      <c r="A21" s="137" t="s">
        <v>124</v>
      </c>
      <c r="B21" s="140" t="s">
        <v>134</v>
      </c>
      <c r="C21" s="142" t="s">
        <v>18</v>
      </c>
      <c r="D21" s="37">
        <v>55.5</v>
      </c>
      <c r="E21" s="64" t="s">
        <v>140</v>
      </c>
    </row>
    <row r="22" spans="1:5" x14ac:dyDescent="0.3">
      <c r="A22" s="205" t="s">
        <v>128</v>
      </c>
      <c r="B22" s="206" t="s">
        <v>106</v>
      </c>
      <c r="C22" s="207">
        <v>99600</v>
      </c>
      <c r="D22" s="208">
        <v>10</v>
      </c>
      <c r="E22" s="209" t="s">
        <v>47</v>
      </c>
    </row>
    <row r="23" spans="1:5" x14ac:dyDescent="0.3">
      <c r="A23" s="137" t="s">
        <v>118</v>
      </c>
      <c r="B23" s="140" t="s">
        <v>32</v>
      </c>
      <c r="C23" s="142">
        <v>97530</v>
      </c>
      <c r="D23" s="37">
        <v>71.44</v>
      </c>
      <c r="E23" s="64" t="s">
        <v>140</v>
      </c>
    </row>
    <row r="24" spans="1:5" x14ac:dyDescent="0.3">
      <c r="A24" s="137" t="s">
        <v>118</v>
      </c>
      <c r="B24" s="140" t="s">
        <v>36</v>
      </c>
      <c r="C24" s="142" t="s">
        <v>29</v>
      </c>
      <c r="D24" s="37">
        <v>57.2</v>
      </c>
      <c r="E24" s="64" t="s">
        <v>140</v>
      </c>
    </row>
    <row r="25" spans="1:5" x14ac:dyDescent="0.3">
      <c r="A25" s="137" t="s">
        <v>125</v>
      </c>
      <c r="B25" s="140" t="s">
        <v>48</v>
      </c>
      <c r="C25" s="142">
        <v>97003</v>
      </c>
      <c r="D25" s="37">
        <v>51.05</v>
      </c>
      <c r="E25" s="64" t="s">
        <v>47</v>
      </c>
    </row>
    <row r="26" spans="1:5" x14ac:dyDescent="0.3">
      <c r="A26" s="137" t="s">
        <v>119</v>
      </c>
      <c r="B26" s="140" t="s">
        <v>30</v>
      </c>
      <c r="C26" s="142">
        <v>97110</v>
      </c>
      <c r="D26" s="37">
        <v>71.44</v>
      </c>
      <c r="E26" s="64" t="s">
        <v>140</v>
      </c>
    </row>
    <row r="27" spans="1:5" x14ac:dyDescent="0.3">
      <c r="A27" s="137" t="s">
        <v>126</v>
      </c>
      <c r="B27" s="140" t="s">
        <v>185</v>
      </c>
      <c r="C27" s="142">
        <v>97161</v>
      </c>
      <c r="D27" s="37">
        <v>51.05</v>
      </c>
      <c r="E27" s="64" t="s">
        <v>47</v>
      </c>
    </row>
    <row r="28" spans="1:5" x14ac:dyDescent="0.3">
      <c r="A28" s="137" t="s">
        <v>126</v>
      </c>
      <c r="B28" s="140" t="s">
        <v>186</v>
      </c>
      <c r="C28" s="142">
        <v>97162</v>
      </c>
      <c r="D28" s="37">
        <v>51.05</v>
      </c>
      <c r="E28" s="64" t="s">
        <v>47</v>
      </c>
    </row>
    <row r="29" spans="1:5" x14ac:dyDescent="0.3">
      <c r="A29" s="137" t="s">
        <v>126</v>
      </c>
      <c r="B29" s="140" t="s">
        <v>184</v>
      </c>
      <c r="C29" s="142">
        <v>97163</v>
      </c>
      <c r="D29" s="37">
        <v>51.05</v>
      </c>
      <c r="E29" s="64" t="s">
        <v>47</v>
      </c>
    </row>
    <row r="30" spans="1:5" x14ac:dyDescent="0.3">
      <c r="A30" s="137" t="s">
        <v>126</v>
      </c>
      <c r="B30" s="140" t="s">
        <v>49</v>
      </c>
      <c r="C30" s="142">
        <v>97001</v>
      </c>
      <c r="D30" s="37">
        <v>51.05</v>
      </c>
      <c r="E30" s="64" t="s">
        <v>47</v>
      </c>
    </row>
    <row r="31" spans="1:5" x14ac:dyDescent="0.3">
      <c r="A31" s="137" t="s">
        <v>127</v>
      </c>
      <c r="B31" s="140" t="s">
        <v>187</v>
      </c>
      <c r="C31" s="142">
        <v>92524</v>
      </c>
      <c r="D31" s="37">
        <v>51.05</v>
      </c>
      <c r="E31" s="64" t="s">
        <v>47</v>
      </c>
    </row>
    <row r="32" spans="1:5" x14ac:dyDescent="0.3">
      <c r="A32" s="137" t="s">
        <v>127</v>
      </c>
      <c r="B32" s="140" t="s">
        <v>188</v>
      </c>
      <c r="C32" s="142">
        <v>92523</v>
      </c>
      <c r="D32" s="37">
        <v>51.05</v>
      </c>
      <c r="E32" s="64" t="s">
        <v>47</v>
      </c>
    </row>
    <row r="33" spans="1:5" x14ac:dyDescent="0.3">
      <c r="A33" s="137" t="s">
        <v>127</v>
      </c>
      <c r="B33" s="140" t="s">
        <v>189</v>
      </c>
      <c r="C33" s="142">
        <v>92522</v>
      </c>
      <c r="D33" s="37">
        <v>51.05</v>
      </c>
      <c r="E33" s="64" t="s">
        <v>47</v>
      </c>
    </row>
    <row r="34" spans="1:5" x14ac:dyDescent="0.3">
      <c r="A34" s="137" t="s">
        <v>127</v>
      </c>
      <c r="B34" s="140" t="s">
        <v>190</v>
      </c>
      <c r="C34" s="142">
        <v>92521</v>
      </c>
      <c r="D34" s="37">
        <v>51.05</v>
      </c>
      <c r="E34" s="64" t="s">
        <v>47</v>
      </c>
    </row>
    <row r="35" spans="1:5" x14ac:dyDescent="0.3">
      <c r="A35" s="137" t="s">
        <v>120</v>
      </c>
      <c r="B35" s="140" t="s">
        <v>31</v>
      </c>
      <c r="C35" s="142">
        <v>92507</v>
      </c>
      <c r="D35" s="37">
        <v>71.44</v>
      </c>
      <c r="E35" s="64" t="s">
        <v>140</v>
      </c>
    </row>
  </sheetData>
  <sheetProtection algorithmName="SHA-512" hashValue="2dgay135jAdOQUA70aEMqKiv42aBvCwIMEfabQw5ac3rShPm7FkTT+RuAdxNOxLDuv/AYsYNHh6fHBg8HBVCyw==" saltValue="b8oOYhamFqH90+fcxNTgZg==" spinCount="100000" sheet="1" objects="1" scenarios="1" selectLockedCells="1" selectUnlockedCells="1"/>
  <sortState ref="A2:E29">
    <sortCondition ref="A2:A29"/>
    <sortCondition descending="1" ref="D2:D29"/>
  </sortState>
  <mergeCells count="1">
    <mergeCell ref="D1:E1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E133"/>
  <sheetViews>
    <sheetView zoomScaleNormal="100" workbookViewId="0">
      <selection activeCell="A2" sqref="A2"/>
    </sheetView>
  </sheetViews>
  <sheetFormatPr defaultRowHeight="14.5" x14ac:dyDescent="0.35"/>
  <cols>
    <col min="1" max="1" width="13.26953125" customWidth="1"/>
    <col min="2" max="2" width="12.26953125" style="118" customWidth="1"/>
    <col min="3" max="3" width="14.453125" style="117" customWidth="1"/>
    <col min="4" max="4" width="5.54296875" customWidth="1"/>
    <col min="5" max="5" width="16.453125" customWidth="1"/>
    <col min="6" max="7" width="5" customWidth="1"/>
    <col min="8" max="8" width="17.54296875" bestFit="1" customWidth="1"/>
    <col min="9" max="9" width="19" bestFit="1" customWidth="1"/>
  </cols>
  <sheetData>
    <row r="1" spans="1:5" ht="24" customHeight="1" x14ac:dyDescent="0.35">
      <c r="A1" s="280" t="s">
        <v>91</v>
      </c>
      <c r="B1" s="280"/>
      <c r="C1" s="280"/>
      <c r="D1" s="280"/>
      <c r="E1" s="280"/>
    </row>
    <row r="2" spans="1:5" x14ac:dyDescent="0.35">
      <c r="A2" s="212" t="s">
        <v>87</v>
      </c>
      <c r="B2" t="s">
        <v>160</v>
      </c>
      <c r="C2"/>
    </row>
    <row r="3" spans="1:5" x14ac:dyDescent="0.35">
      <c r="A3" s="114">
        <v>92507</v>
      </c>
      <c r="B3" s="115"/>
      <c r="C3"/>
    </row>
    <row r="4" spans="1:5" x14ac:dyDescent="0.35">
      <c r="A4" s="116" t="s">
        <v>7</v>
      </c>
      <c r="B4" s="115"/>
      <c r="C4"/>
    </row>
    <row r="5" spans="1:5" x14ac:dyDescent="0.35">
      <c r="A5" s="116" t="s">
        <v>89</v>
      </c>
      <c r="B5" s="115"/>
      <c r="C5"/>
    </row>
    <row r="6" spans="1:5" x14ac:dyDescent="0.35">
      <c r="A6" s="116" t="s">
        <v>90</v>
      </c>
      <c r="B6" s="115"/>
      <c r="C6"/>
    </row>
    <row r="7" spans="1:5" x14ac:dyDescent="0.35">
      <c r="A7" s="116" t="s">
        <v>166</v>
      </c>
      <c r="B7" s="115"/>
      <c r="C7"/>
    </row>
    <row r="8" spans="1:5" x14ac:dyDescent="0.35">
      <c r="A8" s="116" t="s">
        <v>182</v>
      </c>
      <c r="B8" s="115"/>
      <c r="C8"/>
    </row>
    <row r="9" spans="1:5" x14ac:dyDescent="0.35">
      <c r="A9" s="114">
        <v>92524</v>
      </c>
      <c r="B9" s="115"/>
      <c r="C9"/>
    </row>
    <row r="10" spans="1:5" x14ac:dyDescent="0.35">
      <c r="A10" s="116" t="s">
        <v>7</v>
      </c>
      <c r="B10" s="115"/>
      <c r="C10"/>
    </row>
    <row r="11" spans="1:5" x14ac:dyDescent="0.35">
      <c r="A11" s="116" t="s">
        <v>89</v>
      </c>
      <c r="B11" s="115"/>
      <c r="C11"/>
    </row>
    <row r="12" spans="1:5" x14ac:dyDescent="0.35">
      <c r="A12" s="116" t="s">
        <v>90</v>
      </c>
      <c r="B12" s="115"/>
      <c r="C12"/>
    </row>
    <row r="13" spans="1:5" x14ac:dyDescent="0.35">
      <c r="A13" s="116" t="s">
        <v>166</v>
      </c>
      <c r="B13" s="115"/>
      <c r="C13"/>
    </row>
    <row r="14" spans="1:5" x14ac:dyDescent="0.35">
      <c r="A14" s="116" t="s">
        <v>182</v>
      </c>
      <c r="B14" s="115"/>
      <c r="C14"/>
    </row>
    <row r="15" spans="1:5" x14ac:dyDescent="0.35">
      <c r="A15" s="114">
        <v>97001</v>
      </c>
      <c r="B15" s="115"/>
      <c r="C15"/>
    </row>
    <row r="16" spans="1:5" x14ac:dyDescent="0.35">
      <c r="A16" s="116" t="s">
        <v>7</v>
      </c>
      <c r="B16" s="115"/>
      <c r="C16"/>
    </row>
    <row r="17" spans="1:3" x14ac:dyDescent="0.35">
      <c r="A17" s="116" t="s">
        <v>89</v>
      </c>
      <c r="B17" s="115"/>
      <c r="C17"/>
    </row>
    <row r="18" spans="1:3" x14ac:dyDescent="0.35">
      <c r="A18" s="116" t="s">
        <v>90</v>
      </c>
      <c r="B18" s="115"/>
      <c r="C18"/>
    </row>
    <row r="19" spans="1:3" x14ac:dyDescent="0.35">
      <c r="A19" s="116" t="s">
        <v>166</v>
      </c>
      <c r="B19" s="115"/>
      <c r="C19"/>
    </row>
    <row r="20" spans="1:3" x14ac:dyDescent="0.35">
      <c r="A20" s="116" t="s">
        <v>182</v>
      </c>
      <c r="B20" s="115"/>
      <c r="C20"/>
    </row>
    <row r="21" spans="1:3" x14ac:dyDescent="0.35">
      <c r="A21" s="114">
        <v>97003</v>
      </c>
      <c r="B21" s="115"/>
      <c r="C21"/>
    </row>
    <row r="22" spans="1:3" x14ac:dyDescent="0.35">
      <c r="A22" s="116" t="s">
        <v>7</v>
      </c>
      <c r="B22" s="115"/>
      <c r="C22"/>
    </row>
    <row r="23" spans="1:3" x14ac:dyDescent="0.35">
      <c r="A23" s="116" t="s">
        <v>89</v>
      </c>
      <c r="B23" s="115"/>
      <c r="C23"/>
    </row>
    <row r="24" spans="1:3" x14ac:dyDescent="0.35">
      <c r="A24" s="116" t="s">
        <v>90</v>
      </c>
      <c r="B24" s="115"/>
      <c r="C24"/>
    </row>
    <row r="25" spans="1:3" x14ac:dyDescent="0.35">
      <c r="A25" s="116" t="s">
        <v>166</v>
      </c>
      <c r="B25" s="115"/>
      <c r="C25"/>
    </row>
    <row r="26" spans="1:3" x14ac:dyDescent="0.35">
      <c r="A26" s="116" t="s">
        <v>182</v>
      </c>
      <c r="B26" s="115"/>
      <c r="C26"/>
    </row>
    <row r="27" spans="1:3" x14ac:dyDescent="0.35">
      <c r="A27" s="114">
        <v>97110</v>
      </c>
      <c r="B27" s="115"/>
      <c r="C27"/>
    </row>
    <row r="28" spans="1:3" x14ac:dyDescent="0.35">
      <c r="A28" s="116" t="s">
        <v>7</v>
      </c>
      <c r="B28" s="115"/>
      <c r="C28"/>
    </row>
    <row r="29" spans="1:3" x14ac:dyDescent="0.35">
      <c r="A29" s="116" t="s">
        <v>89</v>
      </c>
      <c r="B29" s="115"/>
      <c r="C29"/>
    </row>
    <row r="30" spans="1:3" x14ac:dyDescent="0.35">
      <c r="A30" s="116" t="s">
        <v>90</v>
      </c>
      <c r="B30" s="115"/>
      <c r="C30"/>
    </row>
    <row r="31" spans="1:3" x14ac:dyDescent="0.35">
      <c r="A31" s="116" t="s">
        <v>166</v>
      </c>
      <c r="B31" s="115"/>
      <c r="C31"/>
    </row>
    <row r="32" spans="1:3" x14ac:dyDescent="0.35">
      <c r="A32" s="116" t="s">
        <v>182</v>
      </c>
      <c r="B32" s="115"/>
      <c r="C32"/>
    </row>
    <row r="33" spans="1:3" x14ac:dyDescent="0.35">
      <c r="A33" s="114">
        <v>97530</v>
      </c>
      <c r="B33" s="115"/>
      <c r="C33"/>
    </row>
    <row r="34" spans="1:3" x14ac:dyDescent="0.35">
      <c r="A34" s="116" t="s">
        <v>7</v>
      </c>
      <c r="B34" s="115"/>
      <c r="C34"/>
    </row>
    <row r="35" spans="1:3" x14ac:dyDescent="0.35">
      <c r="A35" s="116" t="s">
        <v>89</v>
      </c>
      <c r="B35" s="115"/>
      <c r="C35"/>
    </row>
    <row r="36" spans="1:3" x14ac:dyDescent="0.35">
      <c r="A36" s="116" t="s">
        <v>90</v>
      </c>
      <c r="B36" s="115"/>
      <c r="C36"/>
    </row>
    <row r="37" spans="1:3" x14ac:dyDescent="0.35">
      <c r="A37" s="116" t="s">
        <v>166</v>
      </c>
      <c r="B37" s="115"/>
      <c r="C37"/>
    </row>
    <row r="38" spans="1:3" x14ac:dyDescent="0.35">
      <c r="A38" s="116" t="s">
        <v>182</v>
      </c>
      <c r="B38" s="115"/>
      <c r="C38"/>
    </row>
    <row r="39" spans="1:3" x14ac:dyDescent="0.35">
      <c r="A39" s="114">
        <v>97755</v>
      </c>
      <c r="B39" s="115"/>
      <c r="C39"/>
    </row>
    <row r="40" spans="1:3" x14ac:dyDescent="0.35">
      <c r="A40" s="116" t="s">
        <v>7</v>
      </c>
      <c r="B40" s="115"/>
      <c r="C40"/>
    </row>
    <row r="41" spans="1:3" x14ac:dyDescent="0.35">
      <c r="A41" s="114">
        <v>99368</v>
      </c>
      <c r="B41" s="115"/>
      <c r="C41"/>
    </row>
    <row r="42" spans="1:3" x14ac:dyDescent="0.35">
      <c r="A42" s="116" t="s">
        <v>7</v>
      </c>
      <c r="B42" s="115"/>
      <c r="C42"/>
    </row>
    <row r="43" spans="1:3" x14ac:dyDescent="0.35">
      <c r="A43" s="114">
        <v>99600</v>
      </c>
      <c r="B43" s="115"/>
      <c r="C43"/>
    </row>
    <row r="44" spans="1:3" x14ac:dyDescent="0.35">
      <c r="A44" s="116" t="s">
        <v>7</v>
      </c>
      <c r="B44" s="115"/>
      <c r="C44"/>
    </row>
    <row r="45" spans="1:3" x14ac:dyDescent="0.35">
      <c r="A45" s="114" t="s">
        <v>29</v>
      </c>
      <c r="B45" s="115"/>
      <c r="C45"/>
    </row>
    <row r="46" spans="1:3" x14ac:dyDescent="0.35">
      <c r="A46" s="116" t="s">
        <v>7</v>
      </c>
      <c r="B46" s="115"/>
      <c r="C46"/>
    </row>
    <row r="47" spans="1:3" x14ac:dyDescent="0.35">
      <c r="A47" s="116" t="s">
        <v>89</v>
      </c>
      <c r="B47" s="115"/>
      <c r="C47"/>
    </row>
    <row r="48" spans="1:3" x14ac:dyDescent="0.35">
      <c r="A48" s="116" t="s">
        <v>90</v>
      </c>
      <c r="B48" s="115"/>
      <c r="C48"/>
    </row>
    <row r="49" spans="1:3" x14ac:dyDescent="0.35">
      <c r="A49" s="116" t="s">
        <v>166</v>
      </c>
      <c r="B49" s="115"/>
      <c r="C49"/>
    </row>
    <row r="50" spans="1:3" x14ac:dyDescent="0.35">
      <c r="A50" s="116" t="s">
        <v>182</v>
      </c>
      <c r="B50" s="115"/>
      <c r="C50"/>
    </row>
    <row r="51" spans="1:3" x14ac:dyDescent="0.35">
      <c r="A51" s="114" t="s">
        <v>23</v>
      </c>
      <c r="B51" s="115"/>
      <c r="C51"/>
    </row>
    <row r="52" spans="1:3" x14ac:dyDescent="0.35">
      <c r="A52" s="116" t="s">
        <v>7</v>
      </c>
      <c r="B52" s="115"/>
      <c r="C52"/>
    </row>
    <row r="53" spans="1:3" x14ac:dyDescent="0.35">
      <c r="A53" s="114" t="s">
        <v>26</v>
      </c>
      <c r="B53" s="115"/>
      <c r="C53"/>
    </row>
    <row r="54" spans="1:3" x14ac:dyDescent="0.35">
      <c r="A54" s="116" t="s">
        <v>7</v>
      </c>
      <c r="B54" s="115"/>
      <c r="C54"/>
    </row>
    <row r="55" spans="1:3" x14ac:dyDescent="0.35">
      <c r="A55" s="114" t="s">
        <v>25</v>
      </c>
      <c r="B55" s="115"/>
      <c r="C55"/>
    </row>
    <row r="56" spans="1:3" x14ac:dyDescent="0.35">
      <c r="A56" s="116" t="s">
        <v>7</v>
      </c>
      <c r="B56" s="115"/>
      <c r="C56"/>
    </row>
    <row r="57" spans="1:3" x14ac:dyDescent="0.35">
      <c r="A57" s="114" t="s">
        <v>13</v>
      </c>
      <c r="B57" s="115"/>
      <c r="C57"/>
    </row>
    <row r="58" spans="1:3" x14ac:dyDescent="0.35">
      <c r="A58" s="116" t="s">
        <v>7</v>
      </c>
      <c r="B58" s="115"/>
      <c r="C58"/>
    </row>
    <row r="59" spans="1:3" x14ac:dyDescent="0.35">
      <c r="A59" s="116" t="s">
        <v>89</v>
      </c>
      <c r="B59" s="115"/>
      <c r="C59"/>
    </row>
    <row r="60" spans="1:3" x14ac:dyDescent="0.35">
      <c r="A60" s="116" t="s">
        <v>90</v>
      </c>
      <c r="B60" s="115"/>
      <c r="C60"/>
    </row>
    <row r="61" spans="1:3" x14ac:dyDescent="0.35">
      <c r="A61" s="116" t="s">
        <v>166</v>
      </c>
      <c r="B61" s="115"/>
      <c r="C61"/>
    </row>
    <row r="62" spans="1:3" x14ac:dyDescent="0.35">
      <c r="A62" s="116" t="s">
        <v>182</v>
      </c>
      <c r="B62" s="115"/>
      <c r="C62"/>
    </row>
    <row r="63" spans="1:3" x14ac:dyDescent="0.35">
      <c r="A63" s="114" t="s">
        <v>17</v>
      </c>
      <c r="B63" s="115"/>
      <c r="C63"/>
    </row>
    <row r="64" spans="1:3" x14ac:dyDescent="0.35">
      <c r="A64" s="116" t="s">
        <v>7</v>
      </c>
      <c r="B64" s="115"/>
      <c r="C64"/>
    </row>
    <row r="65" spans="1:3" x14ac:dyDescent="0.35">
      <c r="A65" s="116" t="s">
        <v>89</v>
      </c>
      <c r="B65" s="115"/>
      <c r="C65"/>
    </row>
    <row r="66" spans="1:3" x14ac:dyDescent="0.35">
      <c r="A66" s="116" t="s">
        <v>90</v>
      </c>
      <c r="B66" s="115"/>
      <c r="C66"/>
    </row>
    <row r="67" spans="1:3" x14ac:dyDescent="0.35">
      <c r="A67" s="116" t="s">
        <v>166</v>
      </c>
      <c r="B67" s="115"/>
      <c r="C67"/>
    </row>
    <row r="68" spans="1:3" x14ac:dyDescent="0.35">
      <c r="A68" s="116" t="s">
        <v>182</v>
      </c>
      <c r="B68" s="115"/>
      <c r="C68"/>
    </row>
    <row r="69" spans="1:3" x14ac:dyDescent="0.35">
      <c r="A69" s="114" t="s">
        <v>14</v>
      </c>
      <c r="B69" s="115"/>
      <c r="C69"/>
    </row>
    <row r="70" spans="1:3" x14ac:dyDescent="0.35">
      <c r="A70" s="116" t="s">
        <v>7</v>
      </c>
      <c r="B70" s="115"/>
      <c r="C70"/>
    </row>
    <row r="71" spans="1:3" x14ac:dyDescent="0.35">
      <c r="A71" s="116" t="s">
        <v>89</v>
      </c>
      <c r="B71" s="115"/>
      <c r="C71"/>
    </row>
    <row r="72" spans="1:3" x14ac:dyDescent="0.35">
      <c r="A72" s="116" t="s">
        <v>90</v>
      </c>
      <c r="B72" s="115"/>
      <c r="C72"/>
    </row>
    <row r="73" spans="1:3" x14ac:dyDescent="0.35">
      <c r="A73" s="116" t="s">
        <v>166</v>
      </c>
      <c r="B73" s="115"/>
      <c r="C73"/>
    </row>
    <row r="74" spans="1:3" x14ac:dyDescent="0.35">
      <c r="A74" s="116" t="s">
        <v>182</v>
      </c>
      <c r="B74" s="115"/>
      <c r="C74"/>
    </row>
    <row r="75" spans="1:3" x14ac:dyDescent="0.35">
      <c r="A75" s="114" t="s">
        <v>21</v>
      </c>
      <c r="B75" s="115"/>
      <c r="C75"/>
    </row>
    <row r="76" spans="1:3" x14ac:dyDescent="0.35">
      <c r="A76" s="116" t="s">
        <v>7</v>
      </c>
      <c r="B76" s="115"/>
      <c r="C76"/>
    </row>
    <row r="77" spans="1:3" x14ac:dyDescent="0.35">
      <c r="A77" s="116" t="s">
        <v>89</v>
      </c>
      <c r="B77" s="115"/>
      <c r="C77"/>
    </row>
    <row r="78" spans="1:3" x14ac:dyDescent="0.35">
      <c r="A78" s="116" t="s">
        <v>90</v>
      </c>
      <c r="B78" s="115"/>
      <c r="C78"/>
    </row>
    <row r="79" spans="1:3" x14ac:dyDescent="0.35">
      <c r="A79" s="116" t="s">
        <v>166</v>
      </c>
      <c r="B79" s="115"/>
      <c r="C79"/>
    </row>
    <row r="80" spans="1:3" x14ac:dyDescent="0.35">
      <c r="A80" s="116" t="s">
        <v>182</v>
      </c>
      <c r="B80" s="115"/>
      <c r="C80"/>
    </row>
    <row r="81" spans="1:3" x14ac:dyDescent="0.35">
      <c r="A81" s="114" t="s">
        <v>15</v>
      </c>
      <c r="B81" s="115"/>
      <c r="C81"/>
    </row>
    <row r="82" spans="1:3" x14ac:dyDescent="0.35">
      <c r="A82" s="116" t="s">
        <v>7</v>
      </c>
      <c r="B82" s="115"/>
      <c r="C82"/>
    </row>
    <row r="83" spans="1:3" x14ac:dyDescent="0.35">
      <c r="A83" s="116" t="s">
        <v>89</v>
      </c>
      <c r="B83" s="115"/>
      <c r="C83"/>
    </row>
    <row r="84" spans="1:3" x14ac:dyDescent="0.35">
      <c r="A84" s="116" t="s">
        <v>90</v>
      </c>
      <c r="B84" s="115"/>
      <c r="C84"/>
    </row>
    <row r="85" spans="1:3" x14ac:dyDescent="0.35">
      <c r="A85" s="116" t="s">
        <v>166</v>
      </c>
      <c r="B85" s="115"/>
      <c r="C85"/>
    </row>
    <row r="86" spans="1:3" x14ac:dyDescent="0.35">
      <c r="A86" s="116" t="s">
        <v>182</v>
      </c>
      <c r="B86" s="115"/>
      <c r="C86"/>
    </row>
    <row r="87" spans="1:3" x14ac:dyDescent="0.35">
      <c r="A87" s="114" t="s">
        <v>20</v>
      </c>
      <c r="B87" s="115"/>
      <c r="C87"/>
    </row>
    <row r="88" spans="1:3" x14ac:dyDescent="0.35">
      <c r="A88" s="116" t="s">
        <v>7</v>
      </c>
      <c r="B88" s="115"/>
      <c r="C88"/>
    </row>
    <row r="89" spans="1:3" x14ac:dyDescent="0.35">
      <c r="A89" s="116" t="s">
        <v>89</v>
      </c>
      <c r="B89" s="115"/>
      <c r="C89"/>
    </row>
    <row r="90" spans="1:3" x14ac:dyDescent="0.35">
      <c r="A90" s="116" t="s">
        <v>90</v>
      </c>
      <c r="B90" s="115"/>
      <c r="C90"/>
    </row>
    <row r="91" spans="1:3" x14ac:dyDescent="0.35">
      <c r="A91" s="116" t="s">
        <v>166</v>
      </c>
      <c r="B91" s="115"/>
      <c r="C91"/>
    </row>
    <row r="92" spans="1:3" x14ac:dyDescent="0.35">
      <c r="A92" s="116" t="s">
        <v>182</v>
      </c>
      <c r="B92" s="115"/>
      <c r="C92"/>
    </row>
    <row r="93" spans="1:3" x14ac:dyDescent="0.35">
      <c r="A93" s="114" t="s">
        <v>18</v>
      </c>
      <c r="B93" s="115"/>
      <c r="C93"/>
    </row>
    <row r="94" spans="1:3" x14ac:dyDescent="0.35">
      <c r="A94" s="116" t="s">
        <v>7</v>
      </c>
      <c r="B94" s="115"/>
      <c r="C94"/>
    </row>
    <row r="95" spans="1:3" x14ac:dyDescent="0.35">
      <c r="A95" s="116" t="s">
        <v>89</v>
      </c>
      <c r="B95" s="115"/>
      <c r="C95"/>
    </row>
    <row r="96" spans="1:3" x14ac:dyDescent="0.35">
      <c r="A96" s="116" t="s">
        <v>90</v>
      </c>
      <c r="B96" s="115"/>
      <c r="C96"/>
    </row>
    <row r="97" spans="1:3" x14ac:dyDescent="0.35">
      <c r="A97" s="116" t="s">
        <v>166</v>
      </c>
      <c r="B97" s="115"/>
      <c r="C97"/>
    </row>
    <row r="98" spans="1:3" x14ac:dyDescent="0.35">
      <c r="A98" s="116" t="s">
        <v>182</v>
      </c>
      <c r="B98" s="115"/>
      <c r="C98"/>
    </row>
    <row r="99" spans="1:3" x14ac:dyDescent="0.35">
      <c r="A99" s="114" t="s">
        <v>19</v>
      </c>
      <c r="B99" s="115"/>
      <c r="C99"/>
    </row>
    <row r="100" spans="1:3" x14ac:dyDescent="0.35">
      <c r="A100" s="116" t="s">
        <v>7</v>
      </c>
      <c r="B100" s="115"/>
      <c r="C100"/>
    </row>
    <row r="101" spans="1:3" x14ac:dyDescent="0.35">
      <c r="A101" s="116" t="s">
        <v>89</v>
      </c>
      <c r="B101" s="115"/>
      <c r="C101"/>
    </row>
    <row r="102" spans="1:3" x14ac:dyDescent="0.35">
      <c r="A102" s="116" t="s">
        <v>90</v>
      </c>
      <c r="B102" s="115"/>
      <c r="C102"/>
    </row>
    <row r="103" spans="1:3" x14ac:dyDescent="0.35">
      <c r="A103" s="116" t="s">
        <v>166</v>
      </c>
      <c r="B103" s="115"/>
      <c r="C103"/>
    </row>
    <row r="104" spans="1:3" x14ac:dyDescent="0.35">
      <c r="A104" s="116" t="s">
        <v>182</v>
      </c>
      <c r="B104" s="115"/>
      <c r="C104"/>
    </row>
    <row r="105" spans="1:3" x14ac:dyDescent="0.35">
      <c r="A105" s="114" t="s">
        <v>16</v>
      </c>
      <c r="B105" s="115"/>
      <c r="C105"/>
    </row>
    <row r="106" spans="1:3" x14ac:dyDescent="0.35">
      <c r="A106" s="116" t="s">
        <v>7</v>
      </c>
      <c r="B106" s="115"/>
      <c r="C106"/>
    </row>
    <row r="107" spans="1:3" x14ac:dyDescent="0.35">
      <c r="A107" s="116" t="s">
        <v>89</v>
      </c>
      <c r="B107" s="115"/>
      <c r="C107"/>
    </row>
    <row r="108" spans="1:3" x14ac:dyDescent="0.35">
      <c r="A108" s="116" t="s">
        <v>90</v>
      </c>
      <c r="B108" s="115"/>
      <c r="C108"/>
    </row>
    <row r="109" spans="1:3" x14ac:dyDescent="0.35">
      <c r="A109" s="116" t="s">
        <v>166</v>
      </c>
      <c r="B109" s="115"/>
      <c r="C109"/>
    </row>
    <row r="110" spans="1:3" x14ac:dyDescent="0.35">
      <c r="A110" s="116" t="s">
        <v>182</v>
      </c>
      <c r="B110" s="115"/>
      <c r="C110"/>
    </row>
    <row r="111" spans="1:3" x14ac:dyDescent="0.35">
      <c r="A111" s="114" t="s">
        <v>37</v>
      </c>
      <c r="B111" s="115"/>
      <c r="C111"/>
    </row>
    <row r="112" spans="1:3" x14ac:dyDescent="0.35">
      <c r="A112" s="116" t="s">
        <v>7</v>
      </c>
      <c r="B112" s="115"/>
      <c r="C112"/>
    </row>
    <row r="113" spans="1:3" x14ac:dyDescent="0.35">
      <c r="A113" s="116" t="s">
        <v>89</v>
      </c>
      <c r="B113" s="115"/>
      <c r="C113"/>
    </row>
    <row r="114" spans="1:3" x14ac:dyDescent="0.35">
      <c r="A114" s="116" t="s">
        <v>90</v>
      </c>
      <c r="B114" s="115"/>
      <c r="C114"/>
    </row>
    <row r="115" spans="1:3" x14ac:dyDescent="0.35">
      <c r="A115" s="116" t="s">
        <v>166</v>
      </c>
      <c r="B115" s="115"/>
      <c r="C115"/>
    </row>
    <row r="116" spans="1:3" x14ac:dyDescent="0.35">
      <c r="A116" s="116" t="s">
        <v>182</v>
      </c>
      <c r="B116" s="115"/>
    </row>
    <row r="117" spans="1:3" x14ac:dyDescent="0.35">
      <c r="A117" s="114" t="s">
        <v>28</v>
      </c>
      <c r="B117" s="115"/>
    </row>
    <row r="118" spans="1:3" x14ac:dyDescent="0.35">
      <c r="A118" s="116" t="s">
        <v>7</v>
      </c>
      <c r="B118" s="115"/>
    </row>
    <row r="119" spans="1:3" x14ac:dyDescent="0.35">
      <c r="A119" s="116" t="s">
        <v>89</v>
      </c>
      <c r="B119" s="115"/>
    </row>
    <row r="120" spans="1:3" x14ac:dyDescent="0.35">
      <c r="A120" s="116" t="s">
        <v>90</v>
      </c>
      <c r="B120" s="115"/>
    </row>
    <row r="121" spans="1:3" x14ac:dyDescent="0.35">
      <c r="A121" s="116" t="s">
        <v>166</v>
      </c>
      <c r="B121" s="115"/>
    </row>
    <row r="122" spans="1:3" x14ac:dyDescent="0.35">
      <c r="A122" s="116" t="s">
        <v>182</v>
      </c>
      <c r="B122" s="115"/>
    </row>
    <row r="123" spans="1:3" x14ac:dyDescent="0.35">
      <c r="A123" s="114" t="s">
        <v>71</v>
      </c>
      <c r="B123" s="115"/>
    </row>
    <row r="124" spans="1:3" x14ac:dyDescent="0.35">
      <c r="A124" s="116" t="s">
        <v>7</v>
      </c>
      <c r="B124" s="115"/>
    </row>
    <row r="125" spans="1:3" x14ac:dyDescent="0.35">
      <c r="A125" s="116" t="s">
        <v>89</v>
      </c>
      <c r="B125" s="115"/>
    </row>
    <row r="126" spans="1:3" x14ac:dyDescent="0.35">
      <c r="A126" s="116" t="s">
        <v>166</v>
      </c>
      <c r="B126" s="115"/>
    </row>
    <row r="127" spans="1:3" x14ac:dyDescent="0.35">
      <c r="A127" s="116" t="s">
        <v>182</v>
      </c>
      <c r="B127" s="115"/>
    </row>
    <row r="128" spans="1:3" x14ac:dyDescent="0.35">
      <c r="A128" s="114" t="s">
        <v>24</v>
      </c>
      <c r="B128" s="115"/>
    </row>
    <row r="129" spans="1:2" x14ac:dyDescent="0.35">
      <c r="A129" s="116" t="s">
        <v>7</v>
      </c>
      <c r="B129" s="115"/>
    </row>
    <row r="130" spans="1:2" x14ac:dyDescent="0.35">
      <c r="A130" s="114" t="s">
        <v>22</v>
      </c>
      <c r="B130" s="115"/>
    </row>
    <row r="131" spans="1:2" x14ac:dyDescent="0.35">
      <c r="A131" s="116" t="s">
        <v>7</v>
      </c>
      <c r="B131" s="115"/>
    </row>
    <row r="132" spans="1:2" x14ac:dyDescent="0.35">
      <c r="A132" s="114" t="s">
        <v>88</v>
      </c>
      <c r="B132" s="115"/>
    </row>
    <row r="133" spans="1:2" x14ac:dyDescent="0.35">
      <c r="B133"/>
    </row>
  </sheetData>
  <mergeCells count="1">
    <mergeCell ref="A1:E1"/>
  </mergeCells>
  <printOptions headings="1"/>
  <pageMargins left="0" right="0" top="0" bottom="0" header="0" footer="0"/>
  <pageSetup scale="105" orientation="portrait"/>
  <rowBreaks count="1" manualBreakCount="1">
    <brk id="50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Z237"/>
  <sheetViews>
    <sheetView zoomScale="90" zoomScaleNormal="90" workbookViewId="0">
      <selection activeCell="D12" sqref="D12"/>
    </sheetView>
  </sheetViews>
  <sheetFormatPr defaultColWidth="8.81640625" defaultRowHeight="14" x14ac:dyDescent="0.3"/>
  <cols>
    <col min="1" max="1" width="35.453125" style="66" customWidth="1"/>
    <col min="2" max="2" width="18.453125" style="71" bestFit="1" customWidth="1"/>
    <col min="3" max="3" width="12.1796875" style="66" customWidth="1"/>
    <col min="4" max="4" width="10.54296875" style="70" customWidth="1"/>
    <col min="5" max="5" width="10.54296875" style="67" customWidth="1"/>
    <col min="6" max="6" width="12.54296875" style="69" customWidth="1"/>
    <col min="7" max="7" width="10.54296875" style="67" customWidth="1"/>
    <col min="8" max="8" width="12.54296875" style="68" customWidth="1"/>
    <col min="9" max="9" width="10.54296875" style="67" customWidth="1"/>
    <col min="10" max="10" width="12.54296875" style="67" customWidth="1"/>
    <col min="11" max="11" width="21.453125" style="66" customWidth="1"/>
    <col min="12" max="12" width="20.54296875" style="66" customWidth="1"/>
    <col min="13" max="13" width="10.453125" style="66" customWidth="1"/>
    <col min="14" max="16384" width="8.81640625" style="66"/>
  </cols>
  <sheetData>
    <row r="1" spans="1:26" s="75" customFormat="1" ht="20.149999999999999" customHeight="1" x14ac:dyDescent="0.3">
      <c r="B1" s="229"/>
      <c r="C1" s="229"/>
      <c r="D1" s="229"/>
      <c r="E1" s="229"/>
      <c r="F1" s="229"/>
      <c r="G1" s="113"/>
    </row>
    <row r="2" spans="1:26" ht="20.149999999999999" customHeight="1" x14ac:dyDescent="0.35">
      <c r="A2" s="230" t="s">
        <v>163</v>
      </c>
      <c r="B2" s="119" t="s">
        <v>86</v>
      </c>
      <c r="C2" s="295" t="str">
        <f>'Service Log'!A5</f>
        <v xml:space="preserve"> </v>
      </c>
      <c r="D2" s="296"/>
      <c r="E2" s="296"/>
      <c r="F2" s="296"/>
      <c r="G2" s="110"/>
      <c r="H2" s="121" t="s">
        <v>94</v>
      </c>
      <c r="I2" s="293"/>
      <c r="J2" s="293"/>
      <c r="K2" s="293"/>
    </row>
    <row r="3" spans="1:26" ht="20.149999999999999" customHeight="1" x14ac:dyDescent="0.35">
      <c r="A3" s="289" t="s">
        <v>164</v>
      </c>
      <c r="B3" s="119" t="s">
        <v>93</v>
      </c>
      <c r="C3" s="294"/>
      <c r="D3" s="294"/>
      <c r="E3" s="294"/>
      <c r="F3" s="294"/>
      <c r="G3" s="110"/>
      <c r="H3" s="112" t="s">
        <v>85</v>
      </c>
      <c r="I3" s="292"/>
      <c r="J3" s="292"/>
      <c r="K3" s="292"/>
    </row>
    <row r="4" spans="1:26" ht="20.149999999999999" customHeight="1" x14ac:dyDescent="0.35">
      <c r="A4" s="289"/>
      <c r="B4" s="119" t="s">
        <v>84</v>
      </c>
      <c r="C4" s="294"/>
      <c r="D4" s="294"/>
      <c r="E4" s="294"/>
      <c r="F4" s="294"/>
      <c r="G4" s="110"/>
      <c r="H4" s="112" t="s">
        <v>83</v>
      </c>
      <c r="I4" s="291"/>
      <c r="J4" s="291"/>
      <c r="K4" s="291"/>
    </row>
    <row r="5" spans="1:26" ht="20.149999999999999" customHeight="1" x14ac:dyDescent="0.35">
      <c r="A5" s="231"/>
      <c r="B5" s="111"/>
      <c r="C5" s="297"/>
      <c r="D5" s="297"/>
      <c r="E5" s="297"/>
      <c r="F5" s="297"/>
      <c r="G5" s="110"/>
      <c r="H5" s="112" t="s">
        <v>92</v>
      </c>
      <c r="I5" s="290"/>
      <c r="J5" s="290"/>
      <c r="K5" s="290"/>
    </row>
    <row r="6" spans="1:26" ht="10.4" customHeight="1" x14ac:dyDescent="0.4">
      <c r="A6" s="109"/>
      <c r="B6" s="108"/>
      <c r="C6" s="107"/>
      <c r="D6" s="106"/>
      <c r="E6" s="103"/>
      <c r="F6" s="105"/>
      <c r="G6" s="105"/>
      <c r="H6" s="104"/>
      <c r="I6" s="103"/>
      <c r="J6" s="103"/>
      <c r="K6" s="103"/>
      <c r="L6" s="103"/>
    </row>
    <row r="7" spans="1:26" s="99" customFormat="1" ht="46.5" customHeight="1" x14ac:dyDescent="0.3">
      <c r="A7" s="102" t="s">
        <v>82</v>
      </c>
      <c r="B7" s="100" t="s">
        <v>81</v>
      </c>
      <c r="C7" s="101" t="s">
        <v>80</v>
      </c>
      <c r="D7" s="100" t="s">
        <v>79</v>
      </c>
      <c r="E7" s="283" t="s">
        <v>78</v>
      </c>
      <c r="F7" s="284"/>
      <c r="G7" s="283" t="s">
        <v>77</v>
      </c>
      <c r="H7" s="284"/>
      <c r="I7" s="283" t="s">
        <v>76</v>
      </c>
      <c r="J7" s="284"/>
      <c r="K7" s="100" t="s">
        <v>75</v>
      </c>
    </row>
    <row r="8" spans="1:26" s="215" customFormat="1" ht="20.149999999999999" customHeight="1" x14ac:dyDescent="0.3">
      <c r="A8" s="214" t="s">
        <v>74</v>
      </c>
      <c r="B8" s="216"/>
      <c r="C8" s="217"/>
      <c r="D8" s="218"/>
      <c r="E8" s="218" t="s">
        <v>90</v>
      </c>
      <c r="F8" s="218"/>
      <c r="G8" s="258" t="s">
        <v>89</v>
      </c>
      <c r="H8" s="218"/>
      <c r="I8" s="218"/>
      <c r="J8" s="219"/>
      <c r="K8" s="220"/>
    </row>
    <row r="9" spans="1:26" ht="17.25" customHeight="1" x14ac:dyDescent="0.3">
      <c r="A9" s="76" t="s">
        <v>73</v>
      </c>
      <c r="B9" s="232" t="s">
        <v>28</v>
      </c>
      <c r="C9" s="91">
        <v>50</v>
      </c>
      <c r="D9" s="269">
        <f>VLOOKUP(B9,'PIVOT TABLE'!A:E,2,0)</f>
        <v>0</v>
      </c>
      <c r="E9" s="270">
        <f>VLOOKUP($E$8,'PIVOT TABLE'!A117:C122,2,0)</f>
        <v>0</v>
      </c>
      <c r="F9" s="271">
        <f>E9*C9</f>
        <v>0</v>
      </c>
      <c r="G9" s="272">
        <f>VLOOKUP($G$8,'PIVOT TABLE'!A117:C122,2,0)</f>
        <v>0</v>
      </c>
      <c r="H9" s="271">
        <f>G9*C9</f>
        <v>0</v>
      </c>
      <c r="I9" s="273">
        <f>D9-(E9+G9)</f>
        <v>0</v>
      </c>
      <c r="J9" s="274">
        <f>(I9*C9)</f>
        <v>0</v>
      </c>
      <c r="K9" s="125" t="s">
        <v>181</v>
      </c>
    </row>
    <row r="10" spans="1:26" ht="17.25" customHeight="1" x14ac:dyDescent="0.3">
      <c r="A10" s="76" t="s">
        <v>72</v>
      </c>
      <c r="B10" s="232" t="s">
        <v>71</v>
      </c>
      <c r="C10" s="91">
        <v>25</v>
      </c>
      <c r="D10" s="269">
        <f>VLOOKUP(B10,'PIVOT TABLE'!A:C,2,0)</f>
        <v>0</v>
      </c>
      <c r="E10" s="90"/>
      <c r="F10" s="88"/>
      <c r="G10" s="272">
        <f>VLOOKUP($G$8,'PIVOT TABLE'!A123:C128,2,0)</f>
        <v>0</v>
      </c>
      <c r="H10" s="271">
        <f>G10*C10</f>
        <v>0</v>
      </c>
      <c r="I10" s="273">
        <f>D10-G10</f>
        <v>0</v>
      </c>
      <c r="J10" s="274">
        <f>I10*C10</f>
        <v>0</v>
      </c>
      <c r="K10" s="125"/>
    </row>
    <row r="11" spans="1:26" s="77" customFormat="1" ht="20.149999999999999" customHeight="1" x14ac:dyDescent="0.3">
      <c r="A11" s="98" t="s">
        <v>70</v>
      </c>
      <c r="B11" s="82"/>
      <c r="C11" s="81"/>
      <c r="D11" s="79"/>
      <c r="E11" s="79"/>
      <c r="F11" s="79"/>
      <c r="G11" s="80"/>
      <c r="H11" s="79"/>
      <c r="I11" s="79"/>
      <c r="J11" s="78"/>
      <c r="K11" s="221"/>
    </row>
    <row r="12" spans="1:26" x14ac:dyDescent="0.3">
      <c r="A12" s="76" t="s">
        <v>157</v>
      </c>
      <c r="B12" s="232">
        <v>97001</v>
      </c>
      <c r="C12" s="91">
        <v>51.05</v>
      </c>
      <c r="D12" s="269">
        <f>VLOOKUP(B12,'PIVOT TABLE'!A:C,2,0)</f>
        <v>0</v>
      </c>
      <c r="E12" s="270">
        <f>VLOOKUP($E$8,'PIVOT TABLE'!A15:C20,2,0)</f>
        <v>0</v>
      </c>
      <c r="F12" s="271">
        <f>E12*C12</f>
        <v>0</v>
      </c>
      <c r="G12" s="270">
        <f>VLOOKUP($G$8,'PIVOT TABLE'!A15:C20,2,0)</f>
        <v>0</v>
      </c>
      <c r="H12" s="271">
        <f>G12*C12</f>
        <v>0</v>
      </c>
      <c r="I12" s="273">
        <f>D12-(E12+G12)</f>
        <v>0</v>
      </c>
      <c r="J12" s="274">
        <f>I12*C12</f>
        <v>0</v>
      </c>
      <c r="K12" s="125"/>
      <c r="Z12" s="66" t="s">
        <v>95</v>
      </c>
    </row>
    <row r="13" spans="1:26" ht="14.25" customHeight="1" x14ac:dyDescent="0.3">
      <c r="A13" s="76" t="s">
        <v>69</v>
      </c>
      <c r="B13" s="232">
        <v>97110</v>
      </c>
      <c r="C13" s="91">
        <v>71.44</v>
      </c>
      <c r="D13" s="269">
        <f>VLOOKUP(B13,'PIVOT TABLE'!A:C,2,0)</f>
        <v>0</v>
      </c>
      <c r="E13" s="270">
        <f>VLOOKUP($E$8,'PIVOT TABLE'!A27:C32,2,0)</f>
        <v>0</v>
      </c>
      <c r="F13" s="271">
        <f t="shared" ref="F13:F17" si="0">E13*C13</f>
        <v>0</v>
      </c>
      <c r="G13" s="270">
        <f>VLOOKUP($G$8,'PIVOT TABLE'!A27:C32,2,0)</f>
        <v>0</v>
      </c>
      <c r="H13" s="271">
        <f t="shared" ref="H13:H17" si="1">G13*C13</f>
        <v>0</v>
      </c>
      <c r="I13" s="273">
        <f>D13-(E13+G13)</f>
        <v>0</v>
      </c>
      <c r="J13" s="274">
        <f t="shared" ref="J13:J17" si="2">I13*C13</f>
        <v>0</v>
      </c>
      <c r="K13" s="125"/>
      <c r="Z13" s="66" t="s">
        <v>96</v>
      </c>
    </row>
    <row r="14" spans="1:26" ht="14.25" customHeight="1" x14ac:dyDescent="0.3">
      <c r="A14" s="76" t="s">
        <v>68</v>
      </c>
      <c r="B14" s="232">
        <v>97003</v>
      </c>
      <c r="C14" s="91">
        <v>51.05</v>
      </c>
      <c r="D14" s="269">
        <f>VLOOKUP(B14,'PIVOT TABLE'!A:C,2,0)</f>
        <v>0</v>
      </c>
      <c r="E14" s="270">
        <f>VLOOKUP($E$8,'PIVOT TABLE'!A21:C26,2,0)</f>
        <v>0</v>
      </c>
      <c r="F14" s="271">
        <f t="shared" si="0"/>
        <v>0</v>
      </c>
      <c r="G14" s="270">
        <f>VLOOKUP($G$8,'PIVOT TABLE'!A21:C26,2,0)</f>
        <v>0</v>
      </c>
      <c r="H14" s="271">
        <f t="shared" si="1"/>
        <v>0</v>
      </c>
      <c r="I14" s="273">
        <f t="shared" ref="I14:I17" si="3">D14-(E14+G14)</f>
        <v>0</v>
      </c>
      <c r="J14" s="274">
        <f t="shared" si="2"/>
        <v>0</v>
      </c>
      <c r="K14" s="125"/>
      <c r="Z14" s="66" t="s">
        <v>97</v>
      </c>
    </row>
    <row r="15" spans="1:26" ht="14.25" customHeight="1" x14ac:dyDescent="0.3">
      <c r="A15" s="76" t="s">
        <v>67</v>
      </c>
      <c r="B15" s="232">
        <v>97530</v>
      </c>
      <c r="C15" s="91">
        <v>71.44</v>
      </c>
      <c r="D15" s="269">
        <f>VLOOKUP(B15,'PIVOT TABLE'!A:C,2,0)</f>
        <v>0</v>
      </c>
      <c r="E15" s="270">
        <f>VLOOKUP($E$8,'PIVOT TABLE'!A33:C38,2,0)</f>
        <v>0</v>
      </c>
      <c r="F15" s="271">
        <f t="shared" si="0"/>
        <v>0</v>
      </c>
      <c r="G15" s="270">
        <f>VLOOKUP($G$8,'PIVOT TABLE'!A33:C38,2,0)</f>
        <v>0</v>
      </c>
      <c r="H15" s="271">
        <f t="shared" si="1"/>
        <v>0</v>
      </c>
      <c r="I15" s="273">
        <f t="shared" si="3"/>
        <v>0</v>
      </c>
      <c r="J15" s="274">
        <f t="shared" si="2"/>
        <v>0</v>
      </c>
      <c r="K15" s="125"/>
      <c r="Z15" s="66" t="s">
        <v>98</v>
      </c>
    </row>
    <row r="16" spans="1:26" ht="14.25" customHeight="1" x14ac:dyDescent="0.3">
      <c r="A16" s="76" t="s">
        <v>158</v>
      </c>
      <c r="B16" s="232">
        <v>92524</v>
      </c>
      <c r="C16" s="91">
        <v>51.05</v>
      </c>
      <c r="D16" s="269">
        <f>VLOOKUP(B16,'PIVOT TABLE'!A:C,2,0)</f>
        <v>0</v>
      </c>
      <c r="E16" s="270">
        <f>VLOOKUP($E$8,'PIVOT TABLE'!A9:C14,2,0)</f>
        <v>0</v>
      </c>
      <c r="F16" s="271">
        <f t="shared" si="0"/>
        <v>0</v>
      </c>
      <c r="G16" s="270">
        <f>VLOOKUP($G$8,'PIVOT TABLE'!A9:C14,2,0)</f>
        <v>0</v>
      </c>
      <c r="H16" s="271">
        <f t="shared" si="1"/>
        <v>0</v>
      </c>
      <c r="I16" s="273">
        <f>D16-(E16+G16)</f>
        <v>0</v>
      </c>
      <c r="J16" s="274">
        <f t="shared" si="2"/>
        <v>0</v>
      </c>
      <c r="K16" s="125"/>
      <c r="Z16" s="66" t="s">
        <v>99</v>
      </c>
    </row>
    <row r="17" spans="1:26" ht="14.25" customHeight="1" x14ac:dyDescent="0.3">
      <c r="A17" s="76" t="s">
        <v>66</v>
      </c>
      <c r="B17" s="232">
        <v>92507</v>
      </c>
      <c r="C17" s="91">
        <v>71.44</v>
      </c>
      <c r="D17" s="269">
        <f>VLOOKUP(B17,'PIVOT TABLE'!A:C,2,0)</f>
        <v>0</v>
      </c>
      <c r="E17" s="270">
        <f>VLOOKUP($E$8,'PIVOT TABLE'!A3:C8,2,0)</f>
        <v>0</v>
      </c>
      <c r="F17" s="271">
        <f t="shared" si="0"/>
        <v>0</v>
      </c>
      <c r="G17" s="270">
        <f>VLOOKUP($G$8,'PIVOT TABLE'!A3:C8,2,0)</f>
        <v>0</v>
      </c>
      <c r="H17" s="271">
        <f t="shared" si="1"/>
        <v>0</v>
      </c>
      <c r="I17" s="273">
        <f t="shared" si="3"/>
        <v>0</v>
      </c>
      <c r="J17" s="274">
        <f t="shared" si="2"/>
        <v>0</v>
      </c>
      <c r="K17" s="125"/>
      <c r="Z17" s="66" t="s">
        <v>100</v>
      </c>
    </row>
    <row r="18" spans="1:26" ht="14.25" customHeight="1" x14ac:dyDescent="0.3">
      <c r="A18" s="76" t="s">
        <v>65</v>
      </c>
      <c r="B18" s="232" t="s">
        <v>26</v>
      </c>
      <c r="C18" s="91">
        <v>73.319999999999993</v>
      </c>
      <c r="D18" s="269">
        <f>VLOOKUP(B18,'PIVOT TABLE'!A:C,2,0)</f>
        <v>0</v>
      </c>
      <c r="E18" s="97"/>
      <c r="F18" s="95"/>
      <c r="G18" s="96"/>
      <c r="H18" s="95"/>
      <c r="I18" s="273">
        <f t="shared" ref="I18:I20" si="4">D18</f>
        <v>0</v>
      </c>
      <c r="J18" s="274">
        <f t="shared" ref="J18:J20" si="5">I18*C18</f>
        <v>0</v>
      </c>
      <c r="K18" s="125"/>
      <c r="Z18" s="66" t="s">
        <v>101</v>
      </c>
    </row>
    <row r="19" spans="1:26" ht="14.25" customHeight="1" x14ac:dyDescent="0.3">
      <c r="A19" s="76" t="s">
        <v>155</v>
      </c>
      <c r="B19" s="232">
        <v>99368</v>
      </c>
      <c r="C19" s="91">
        <v>50</v>
      </c>
      <c r="D19" s="269">
        <f>VLOOKUP(B19,'PIVOT TABLE'!A:C,2,0)</f>
        <v>0</v>
      </c>
      <c r="E19" s="97"/>
      <c r="F19" s="95"/>
      <c r="G19" s="96"/>
      <c r="H19" s="95"/>
      <c r="I19" s="273">
        <f t="shared" si="4"/>
        <v>0</v>
      </c>
      <c r="J19" s="274">
        <f t="shared" si="5"/>
        <v>0</v>
      </c>
      <c r="K19" s="125"/>
      <c r="Z19" s="66" t="s">
        <v>102</v>
      </c>
    </row>
    <row r="20" spans="1:26" ht="14.25" customHeight="1" x14ac:dyDescent="0.3">
      <c r="A20" s="76" t="s">
        <v>156</v>
      </c>
      <c r="B20" s="232" t="s">
        <v>23</v>
      </c>
      <c r="C20" s="91">
        <v>25</v>
      </c>
      <c r="D20" s="269">
        <f>VLOOKUP(B20,'PIVOT TABLE'!A:C,2,0)</f>
        <v>0</v>
      </c>
      <c r="E20" s="97"/>
      <c r="F20" s="95"/>
      <c r="G20" s="96"/>
      <c r="H20" s="95"/>
      <c r="I20" s="273">
        <f t="shared" si="4"/>
        <v>0</v>
      </c>
      <c r="J20" s="274">
        <f t="shared" si="5"/>
        <v>0</v>
      </c>
      <c r="K20" s="125"/>
      <c r="Z20" s="66" t="s">
        <v>103</v>
      </c>
    </row>
    <row r="21" spans="1:26" ht="14.25" customHeight="1" x14ac:dyDescent="0.3">
      <c r="A21" s="76" t="s">
        <v>64</v>
      </c>
      <c r="B21" s="232" t="s">
        <v>63</v>
      </c>
      <c r="C21" s="237"/>
      <c r="D21" s="86"/>
      <c r="E21" s="94"/>
      <c r="F21" s="92"/>
      <c r="G21" s="85"/>
      <c r="H21" s="92"/>
      <c r="I21" s="93"/>
      <c r="J21" s="126"/>
      <c r="K21" s="125"/>
      <c r="Z21" s="66" t="s">
        <v>104</v>
      </c>
    </row>
    <row r="22" spans="1:26" ht="14.25" customHeight="1" x14ac:dyDescent="0.3">
      <c r="A22" s="76" t="s">
        <v>62</v>
      </c>
      <c r="B22" s="232">
        <v>97755</v>
      </c>
      <c r="C22" s="91">
        <v>48.5</v>
      </c>
      <c r="D22" s="269">
        <f>VLOOKUP(B22,'PIVOT TABLE'!A:C,2,0)</f>
        <v>0</v>
      </c>
      <c r="E22" s="97"/>
      <c r="F22" s="123"/>
      <c r="G22" s="124"/>
      <c r="H22" s="95"/>
      <c r="I22" s="273">
        <f>D22</f>
        <v>0</v>
      </c>
      <c r="J22" s="274">
        <f>I22*C22</f>
        <v>0</v>
      </c>
      <c r="K22" s="125"/>
    </row>
    <row r="23" spans="1:26" ht="14.25" customHeight="1" x14ac:dyDescent="0.3">
      <c r="A23" s="76" t="s">
        <v>61</v>
      </c>
      <c r="B23" s="232" t="s">
        <v>60</v>
      </c>
      <c r="C23" s="237"/>
      <c r="D23" s="86"/>
      <c r="E23" s="94"/>
      <c r="F23" s="92"/>
      <c r="G23" s="85"/>
      <c r="H23" s="92"/>
      <c r="I23" s="93"/>
      <c r="J23" s="126"/>
      <c r="K23" s="125"/>
    </row>
    <row r="24" spans="1:26" s="77" customFormat="1" ht="20.149999999999999" customHeight="1" x14ac:dyDescent="0.3">
      <c r="A24" s="83" t="s">
        <v>59</v>
      </c>
      <c r="B24" s="82"/>
      <c r="C24" s="81"/>
      <c r="D24" s="79"/>
      <c r="E24" s="79"/>
      <c r="F24" s="79"/>
      <c r="G24" s="80"/>
      <c r="H24" s="79"/>
      <c r="I24" s="79"/>
      <c r="J24" s="78"/>
      <c r="K24" s="221"/>
    </row>
    <row r="25" spans="1:26" x14ac:dyDescent="0.3">
      <c r="A25" s="76" t="s">
        <v>58</v>
      </c>
      <c r="B25" s="232" t="s">
        <v>22</v>
      </c>
      <c r="C25" s="91">
        <v>50</v>
      </c>
      <c r="D25" s="269">
        <f>VLOOKUP(B25,'PIVOT TABLE'!A:C,2,0)</f>
        <v>0</v>
      </c>
      <c r="E25" s="90"/>
      <c r="F25" s="88"/>
      <c r="G25" s="89"/>
      <c r="H25" s="88"/>
      <c r="I25" s="88"/>
      <c r="J25" s="275">
        <f>D25*C25</f>
        <v>0</v>
      </c>
      <c r="K25" s="125"/>
    </row>
    <row r="26" spans="1:26" x14ac:dyDescent="0.3">
      <c r="A26" s="76" t="s">
        <v>57</v>
      </c>
      <c r="B26" s="232" t="s">
        <v>24</v>
      </c>
      <c r="C26" s="91">
        <v>25</v>
      </c>
      <c r="D26" s="269">
        <f>VLOOKUP(B26,'PIVOT TABLE'!A:C,2,0)</f>
        <v>0</v>
      </c>
      <c r="E26" s="90"/>
      <c r="F26" s="88"/>
      <c r="G26" s="89"/>
      <c r="H26" s="88"/>
      <c r="I26" s="88"/>
      <c r="J26" s="275">
        <f>D26*C26</f>
        <v>0</v>
      </c>
      <c r="K26" s="125"/>
    </row>
    <row r="27" spans="1:26" x14ac:dyDescent="0.3">
      <c r="A27" s="76" t="s">
        <v>56</v>
      </c>
      <c r="B27" s="232" t="s">
        <v>25</v>
      </c>
      <c r="C27" s="91">
        <v>50</v>
      </c>
      <c r="D27" s="269">
        <f>VLOOKUP(B27,'PIVOT TABLE'!A:C,2,0)</f>
        <v>0</v>
      </c>
      <c r="E27" s="90"/>
      <c r="F27" s="88"/>
      <c r="G27" s="89"/>
      <c r="H27" s="88"/>
      <c r="I27" s="88"/>
      <c r="J27" s="275">
        <f>D27*C27</f>
        <v>0</v>
      </c>
      <c r="K27" s="125"/>
    </row>
    <row r="28" spans="1:26" s="77" customFormat="1" ht="20.149999999999999" customHeight="1" x14ac:dyDescent="0.3">
      <c r="A28" s="83" t="s">
        <v>55</v>
      </c>
      <c r="B28" s="82"/>
      <c r="C28" s="81"/>
      <c r="D28" s="79"/>
      <c r="E28" s="79"/>
      <c r="F28" s="79"/>
      <c r="G28" s="80"/>
      <c r="H28" s="79"/>
      <c r="I28" s="79"/>
      <c r="J28" s="78"/>
      <c r="K28" s="221"/>
    </row>
    <row r="29" spans="1:26" x14ac:dyDescent="0.3">
      <c r="A29" s="222" t="s">
        <v>54</v>
      </c>
      <c r="B29" s="87" t="s">
        <v>53</v>
      </c>
      <c r="C29" s="91">
        <v>75</v>
      </c>
      <c r="D29" s="269">
        <f>SUM('PIVOT TABLE'!B57,'PIVOT TABLE'!B63,'PIVOT TABLE'!B69,'PIVOT TABLE'!B75,'PIVOT TABLE'!B81,'PIVOT TABLE'!B87,'PIVOT TABLE'!B99,'PIVOT TABLE'!B105)</f>
        <v>0</v>
      </c>
      <c r="E29" s="270">
        <f>(VLOOKUP($E$8,'PIVOT TABLE'!A57:B62,2,0))+(VLOOKUP($E$8,'PIVOT TABLE'!A63:B68,2,0))+(VLOOKUP($E$8,'PIVOT TABLE'!A69:B74,2,0))+(VLOOKUP($E$8,'PIVOT TABLE'!A75:B80,2,0))+(VLOOKUP($E$8,'PIVOT TABLE'!A81:B86,2,0))+(VLOOKUP($E$8,'PIVOT TABLE'!A87:B92,2,0))+(VLOOKUP($E$8,'PIVOT TABLE'!A99:B104,2,0))+(VLOOKUP($E$8,'PIVOT TABLE'!A105:B110,2,0))</f>
        <v>0</v>
      </c>
      <c r="F29" s="271">
        <f>E29*C29</f>
        <v>0</v>
      </c>
      <c r="G29" s="270">
        <f>(VLOOKUP($G$8,'PIVOT TABLE'!A57:B62,2,0))+(VLOOKUP($G$8,'PIVOT TABLE'!A63:B68,2,0))+(VLOOKUP($G$8,'PIVOT TABLE'!A69:B74,2,0))+(VLOOKUP($G$8,'PIVOT TABLE'!A75:B80,2,0))+(VLOOKUP($G$8,'PIVOT TABLE'!A81:B86,2,0))+(VLOOKUP($G$8,'PIVOT TABLE'!A87:B92,2,0))+(VLOOKUP($G$8,'PIVOT TABLE'!A99:B104,2,0))+(VLOOKUP($G$8,'PIVOT TABLE'!A105:B110,2,0))</f>
        <v>0</v>
      </c>
      <c r="H29" s="271">
        <f>G29*C29</f>
        <v>0</v>
      </c>
      <c r="I29" s="273">
        <f>D29-(E29+G29)</f>
        <v>0</v>
      </c>
      <c r="J29" s="274">
        <f>I29*C29</f>
        <v>0</v>
      </c>
      <c r="K29" s="125"/>
    </row>
    <row r="30" spans="1:26" x14ac:dyDescent="0.3">
      <c r="A30" s="222" t="s">
        <v>52</v>
      </c>
      <c r="B30" s="87" t="s">
        <v>53</v>
      </c>
      <c r="C30" s="91">
        <v>55.5</v>
      </c>
      <c r="D30" s="269">
        <f>SUM('PIVOT TABLE'!B93,'PIVOT TABLE'!B111)</f>
        <v>0</v>
      </c>
      <c r="E30" s="270">
        <f>(VLOOKUP($E$8,'PIVOT TABLE'!A81:B84,2,0))+(VLOOKUP($E$8,'PIVOT TABLE'!A96:B99,2,0))</f>
        <v>0</v>
      </c>
      <c r="F30" s="271">
        <f t="shared" ref="F30" si="6">E30*C30</f>
        <v>0</v>
      </c>
      <c r="G30" s="270">
        <f>(VLOOKUP($G$8,'PIVOT TABLE'!A93:B98,2,0))+(VLOOKUP($G$8,'PIVOT TABLE'!A111:B113,2,0))</f>
        <v>0</v>
      </c>
      <c r="H30" s="271">
        <f t="shared" ref="H30" si="7">G30*C30</f>
        <v>0</v>
      </c>
      <c r="I30" s="273">
        <f>D30-(E30+G30)</f>
        <v>0</v>
      </c>
      <c r="J30" s="274">
        <f>I30*C30</f>
        <v>0</v>
      </c>
      <c r="K30" s="125"/>
    </row>
    <row r="31" spans="1:26" s="77" customFormat="1" ht="20.149999999999999" customHeight="1" x14ac:dyDescent="0.3">
      <c r="A31" s="83" t="s">
        <v>51</v>
      </c>
      <c r="B31" s="82"/>
      <c r="C31" s="81"/>
      <c r="D31" s="79"/>
      <c r="E31" s="79"/>
      <c r="F31" s="79"/>
      <c r="G31" s="80"/>
      <c r="H31" s="79"/>
      <c r="I31" s="79"/>
      <c r="J31" s="78"/>
      <c r="K31" s="221"/>
    </row>
    <row r="32" spans="1:26" x14ac:dyDescent="0.3">
      <c r="A32" s="76" t="s">
        <v>107</v>
      </c>
      <c r="B32" s="232">
        <v>99600</v>
      </c>
      <c r="C32" s="91">
        <v>10</v>
      </c>
      <c r="D32" s="269">
        <f>VLOOKUP(B32,'PIVOT TABLE'!A:C,2,0)</f>
        <v>0</v>
      </c>
      <c r="E32" s="223"/>
      <c r="F32" s="224"/>
      <c r="G32" s="225"/>
      <c r="H32" s="224"/>
      <c r="I32" s="273">
        <f t="shared" ref="I32" si="8">D32</f>
        <v>0</v>
      </c>
      <c r="J32" s="275">
        <f>D32*C32</f>
        <v>0</v>
      </c>
      <c r="K32" s="234"/>
    </row>
    <row r="33" spans="1:11" s="77" customFormat="1" ht="20.149999999999999" customHeight="1" x14ac:dyDescent="0.3">
      <c r="A33" s="83" t="s">
        <v>161</v>
      </c>
      <c r="B33" s="82"/>
      <c r="C33" s="81"/>
      <c r="D33" s="79"/>
      <c r="E33" s="79"/>
      <c r="F33" s="79"/>
      <c r="G33" s="80"/>
      <c r="H33" s="79"/>
      <c r="I33" s="79"/>
      <c r="J33" s="78"/>
      <c r="K33" s="221"/>
    </row>
    <row r="34" spans="1:11" x14ac:dyDescent="0.3">
      <c r="A34" s="76" t="s">
        <v>109</v>
      </c>
      <c r="B34" s="232" t="s">
        <v>159</v>
      </c>
      <c r="C34" s="91">
        <v>0.44500000000000001</v>
      </c>
      <c r="D34" s="120">
        <f>SUM('Service Log'!N10:N489)</f>
        <v>0</v>
      </c>
      <c r="E34" s="223"/>
      <c r="F34" s="224"/>
      <c r="G34" s="225"/>
      <c r="H34" s="224"/>
      <c r="I34" s="84">
        <f>D34</f>
        <v>0</v>
      </c>
      <c r="J34" s="127">
        <f>I34*C34</f>
        <v>0</v>
      </c>
      <c r="K34" s="234"/>
    </row>
    <row r="35" spans="1:11" x14ac:dyDescent="0.3">
      <c r="A35" s="76" t="s">
        <v>151</v>
      </c>
      <c r="B35" s="232" t="s">
        <v>152</v>
      </c>
      <c r="C35" s="91">
        <v>0.5</v>
      </c>
      <c r="D35" s="86"/>
      <c r="E35" s="223"/>
      <c r="F35" s="224"/>
      <c r="G35" s="225"/>
      <c r="H35" s="224"/>
      <c r="I35" s="84">
        <f>D35</f>
        <v>0</v>
      </c>
      <c r="J35" s="127">
        <f>D35*C35</f>
        <v>0</v>
      </c>
      <c r="K35" s="234"/>
    </row>
    <row r="36" spans="1:11" x14ac:dyDescent="0.3">
      <c r="A36" s="76" t="s">
        <v>162</v>
      </c>
      <c r="B36" s="238"/>
      <c r="C36" s="237"/>
      <c r="D36" s="86"/>
      <c r="E36" s="223"/>
      <c r="F36" s="224"/>
      <c r="G36" s="225"/>
      <c r="H36" s="224"/>
      <c r="I36" s="84">
        <f>D36</f>
        <v>0</v>
      </c>
      <c r="J36" s="127">
        <f>D36*C36</f>
        <v>0</v>
      </c>
      <c r="K36" s="234"/>
    </row>
    <row r="37" spans="1:11" x14ac:dyDescent="0.3">
      <c r="A37" s="213" t="s">
        <v>153</v>
      </c>
      <c r="B37" s="233" t="s">
        <v>154</v>
      </c>
      <c r="C37" s="226" t="s">
        <v>110</v>
      </c>
      <c r="D37" s="86"/>
      <c r="E37" s="223"/>
      <c r="F37" s="224"/>
      <c r="G37" s="225"/>
      <c r="H37" s="224"/>
      <c r="I37" s="235"/>
      <c r="J37" s="236"/>
      <c r="K37" s="234"/>
    </row>
    <row r="38" spans="1:11" ht="24" customHeight="1" x14ac:dyDescent="0.3">
      <c r="A38" s="287" t="s">
        <v>105</v>
      </c>
      <c r="B38" s="288"/>
      <c r="C38" s="288"/>
      <c r="D38" s="288"/>
      <c r="E38" s="288"/>
      <c r="F38" s="288"/>
      <c r="G38" s="288"/>
      <c r="H38" s="288"/>
      <c r="I38" s="288"/>
      <c r="J38" s="228">
        <f>SUM(J9:J37)</f>
        <v>0</v>
      </c>
      <c r="K38" s="227">
        <f>SUM(K9:K37)</f>
        <v>0</v>
      </c>
    </row>
    <row r="39" spans="1:11" ht="34.5" customHeight="1" x14ac:dyDescent="0.4">
      <c r="A39" s="285" t="s">
        <v>50</v>
      </c>
      <c r="B39" s="286"/>
      <c r="C39" s="286"/>
      <c r="D39" s="286"/>
      <c r="E39" s="286"/>
      <c r="F39" s="286"/>
      <c r="G39" s="286"/>
      <c r="H39" s="286"/>
      <c r="I39" s="286"/>
      <c r="J39" s="281">
        <f>SUM(J38:K38)</f>
        <v>0</v>
      </c>
      <c r="K39" s="282"/>
    </row>
    <row r="40" spans="1:11" x14ac:dyDescent="0.3">
      <c r="D40" s="74"/>
      <c r="E40" s="72"/>
      <c r="F40" s="72"/>
      <c r="G40" s="72"/>
      <c r="H40" s="73"/>
      <c r="I40" s="72"/>
      <c r="J40" s="72"/>
    </row>
    <row r="41" spans="1:11" x14ac:dyDescent="0.3">
      <c r="D41" s="74"/>
      <c r="E41" s="72"/>
      <c r="F41" s="72"/>
      <c r="G41" s="72"/>
      <c r="H41" s="73"/>
      <c r="I41" s="72"/>
      <c r="J41" s="72"/>
    </row>
    <row r="42" spans="1:11" x14ac:dyDescent="0.3">
      <c r="D42" s="74"/>
      <c r="E42" s="72"/>
      <c r="F42" s="72"/>
      <c r="G42" s="72"/>
      <c r="H42" s="73"/>
      <c r="I42" s="72"/>
      <c r="J42" s="72"/>
    </row>
    <row r="43" spans="1:11" x14ac:dyDescent="0.3">
      <c r="D43" s="74"/>
      <c r="E43" s="72"/>
      <c r="F43" s="72"/>
      <c r="G43" s="72"/>
      <c r="H43" s="73"/>
      <c r="I43" s="72"/>
      <c r="J43" s="72"/>
    </row>
    <row r="44" spans="1:11" x14ac:dyDescent="0.3">
      <c r="D44" s="74"/>
      <c r="E44" s="72"/>
      <c r="F44" s="72"/>
      <c r="G44" s="72"/>
      <c r="H44" s="73"/>
      <c r="I44" s="72"/>
      <c r="J44" s="72"/>
    </row>
    <row r="45" spans="1:11" x14ac:dyDescent="0.3">
      <c r="D45" s="74"/>
      <c r="E45" s="72"/>
      <c r="F45" s="72"/>
      <c r="G45" s="72"/>
      <c r="H45" s="73"/>
      <c r="I45" s="72"/>
      <c r="J45" s="72"/>
    </row>
    <row r="46" spans="1:11" x14ac:dyDescent="0.3">
      <c r="D46" s="74"/>
      <c r="E46" s="72"/>
      <c r="F46" s="72"/>
      <c r="G46" s="72"/>
      <c r="H46" s="73"/>
      <c r="I46" s="72"/>
      <c r="J46" s="72"/>
    </row>
    <row r="47" spans="1:11" x14ac:dyDescent="0.3">
      <c r="D47" s="74"/>
      <c r="E47" s="72"/>
      <c r="F47" s="72"/>
      <c r="G47" s="72"/>
      <c r="H47" s="73"/>
      <c r="I47" s="72"/>
      <c r="J47" s="72"/>
    </row>
    <row r="48" spans="1:11" x14ac:dyDescent="0.3">
      <c r="D48" s="74"/>
      <c r="E48" s="72"/>
      <c r="F48" s="72"/>
      <c r="G48" s="72"/>
      <c r="H48" s="73"/>
      <c r="I48" s="72"/>
      <c r="J48" s="72"/>
    </row>
    <row r="49" spans="4:10" x14ac:dyDescent="0.3">
      <c r="D49" s="74"/>
      <c r="E49" s="72"/>
      <c r="F49" s="72"/>
      <c r="G49" s="72"/>
      <c r="H49" s="73"/>
      <c r="I49" s="72"/>
      <c r="J49" s="72"/>
    </row>
    <row r="50" spans="4:10" x14ac:dyDescent="0.3">
      <c r="D50" s="74"/>
      <c r="E50" s="72"/>
      <c r="F50" s="72"/>
      <c r="G50" s="72"/>
      <c r="H50" s="73"/>
      <c r="I50" s="72"/>
      <c r="J50" s="72"/>
    </row>
    <row r="51" spans="4:10" x14ac:dyDescent="0.3">
      <c r="D51" s="74"/>
      <c r="E51" s="72"/>
      <c r="F51" s="72"/>
      <c r="G51" s="72"/>
      <c r="H51" s="73"/>
      <c r="I51" s="72"/>
      <c r="J51" s="72"/>
    </row>
    <row r="52" spans="4:10" x14ac:dyDescent="0.3">
      <c r="D52" s="74"/>
      <c r="E52" s="72"/>
      <c r="F52" s="72"/>
      <c r="G52" s="72"/>
      <c r="H52" s="73"/>
      <c r="I52" s="72"/>
      <c r="J52" s="72"/>
    </row>
    <row r="53" spans="4:10" x14ac:dyDescent="0.3">
      <c r="D53" s="74"/>
      <c r="E53" s="72"/>
      <c r="F53" s="72"/>
      <c r="G53" s="72"/>
      <c r="H53" s="73"/>
      <c r="I53" s="72"/>
      <c r="J53" s="72"/>
    </row>
    <row r="54" spans="4:10" x14ac:dyDescent="0.3">
      <c r="D54" s="74"/>
      <c r="E54" s="72"/>
      <c r="F54" s="72"/>
      <c r="G54" s="72"/>
      <c r="H54" s="73"/>
      <c r="I54" s="72"/>
      <c r="J54" s="72"/>
    </row>
    <row r="55" spans="4:10" x14ac:dyDescent="0.3">
      <c r="D55" s="74"/>
      <c r="E55" s="72"/>
      <c r="F55" s="72"/>
      <c r="G55" s="72"/>
      <c r="H55" s="73"/>
      <c r="I55" s="72"/>
      <c r="J55" s="72"/>
    </row>
    <row r="56" spans="4:10" x14ac:dyDescent="0.3">
      <c r="D56" s="74"/>
      <c r="E56" s="72"/>
      <c r="F56" s="72"/>
      <c r="G56" s="72"/>
      <c r="H56" s="73"/>
      <c r="I56" s="72"/>
      <c r="J56" s="72"/>
    </row>
    <row r="57" spans="4:10" x14ac:dyDescent="0.3">
      <c r="D57" s="74"/>
      <c r="E57" s="72"/>
      <c r="F57" s="72"/>
      <c r="G57" s="72"/>
      <c r="H57" s="73"/>
      <c r="I57" s="72"/>
      <c r="J57" s="72"/>
    </row>
    <row r="58" spans="4:10" x14ac:dyDescent="0.3">
      <c r="D58" s="74"/>
      <c r="E58" s="72"/>
      <c r="F58" s="72"/>
      <c r="G58" s="72"/>
      <c r="H58" s="73"/>
      <c r="I58" s="72"/>
      <c r="J58" s="72"/>
    </row>
    <row r="59" spans="4:10" x14ac:dyDescent="0.3">
      <c r="D59" s="74"/>
      <c r="E59" s="72"/>
      <c r="F59" s="72"/>
      <c r="G59" s="72"/>
      <c r="H59" s="73"/>
      <c r="I59" s="72"/>
      <c r="J59" s="72"/>
    </row>
    <row r="60" spans="4:10" x14ac:dyDescent="0.3">
      <c r="D60" s="74"/>
      <c r="E60" s="72"/>
      <c r="F60" s="72"/>
      <c r="G60" s="72"/>
      <c r="H60" s="73"/>
      <c r="I60" s="72"/>
      <c r="J60" s="72"/>
    </row>
    <row r="61" spans="4:10" x14ac:dyDescent="0.3">
      <c r="D61" s="74"/>
      <c r="E61" s="72"/>
      <c r="F61" s="72"/>
      <c r="G61" s="72"/>
      <c r="H61" s="73"/>
      <c r="I61" s="72"/>
      <c r="J61" s="72"/>
    </row>
    <row r="62" spans="4:10" x14ac:dyDescent="0.3">
      <c r="D62" s="74"/>
      <c r="E62" s="72"/>
      <c r="F62" s="72"/>
      <c r="G62" s="72"/>
      <c r="H62" s="73"/>
      <c r="I62" s="72"/>
      <c r="J62" s="72"/>
    </row>
    <row r="63" spans="4:10" x14ac:dyDescent="0.3">
      <c r="D63" s="74"/>
      <c r="E63" s="72"/>
      <c r="F63" s="72"/>
      <c r="G63" s="72"/>
      <c r="H63" s="73"/>
      <c r="I63" s="72"/>
      <c r="J63" s="72"/>
    </row>
    <row r="64" spans="4:10" x14ac:dyDescent="0.3">
      <c r="D64" s="74"/>
      <c r="E64" s="72"/>
      <c r="F64" s="72"/>
      <c r="G64" s="72"/>
      <c r="H64" s="73"/>
      <c r="I64" s="72"/>
      <c r="J64" s="72"/>
    </row>
    <row r="65" spans="4:10" x14ac:dyDescent="0.3">
      <c r="D65" s="74"/>
      <c r="E65" s="72"/>
      <c r="F65" s="72"/>
      <c r="G65" s="72"/>
      <c r="H65" s="73"/>
      <c r="I65" s="72"/>
      <c r="J65" s="72"/>
    </row>
    <row r="66" spans="4:10" x14ac:dyDescent="0.3">
      <c r="D66" s="74"/>
      <c r="E66" s="72"/>
      <c r="F66" s="72"/>
      <c r="G66" s="72"/>
      <c r="H66" s="73"/>
      <c r="I66" s="72"/>
      <c r="J66" s="72"/>
    </row>
    <row r="67" spans="4:10" x14ac:dyDescent="0.3">
      <c r="D67" s="74"/>
      <c r="E67" s="72"/>
      <c r="F67" s="72"/>
      <c r="G67" s="72"/>
      <c r="H67" s="73"/>
      <c r="I67" s="72"/>
      <c r="J67" s="72"/>
    </row>
    <row r="68" spans="4:10" x14ac:dyDescent="0.3">
      <c r="D68" s="74"/>
      <c r="E68" s="72"/>
      <c r="F68" s="72"/>
      <c r="G68" s="72"/>
      <c r="H68" s="73"/>
      <c r="I68" s="72"/>
      <c r="J68" s="72"/>
    </row>
    <row r="69" spans="4:10" x14ac:dyDescent="0.3">
      <c r="D69" s="74"/>
      <c r="E69" s="72"/>
      <c r="F69" s="72"/>
      <c r="G69" s="72"/>
      <c r="H69" s="73"/>
      <c r="I69" s="72"/>
      <c r="J69" s="72"/>
    </row>
    <row r="70" spans="4:10" x14ac:dyDescent="0.3">
      <c r="D70" s="74"/>
      <c r="E70" s="72"/>
      <c r="F70" s="72"/>
      <c r="G70" s="72"/>
      <c r="H70" s="73"/>
      <c r="I70" s="72"/>
      <c r="J70" s="72"/>
    </row>
    <row r="71" spans="4:10" x14ac:dyDescent="0.3">
      <c r="D71" s="74"/>
      <c r="E71" s="72"/>
      <c r="F71" s="72"/>
      <c r="G71" s="72"/>
      <c r="H71" s="73"/>
      <c r="I71" s="72"/>
      <c r="J71" s="72"/>
    </row>
    <row r="72" spans="4:10" x14ac:dyDescent="0.3">
      <c r="D72" s="74"/>
      <c r="E72" s="72"/>
      <c r="F72" s="72"/>
      <c r="G72" s="72"/>
      <c r="H72" s="73"/>
      <c r="I72" s="72"/>
      <c r="J72" s="72"/>
    </row>
    <row r="73" spans="4:10" x14ac:dyDescent="0.3">
      <c r="D73" s="74"/>
      <c r="E73" s="72"/>
      <c r="F73" s="72"/>
      <c r="G73" s="72"/>
      <c r="H73" s="73"/>
      <c r="I73" s="72"/>
      <c r="J73" s="72"/>
    </row>
    <row r="74" spans="4:10" x14ac:dyDescent="0.3">
      <c r="D74" s="74"/>
      <c r="E74" s="72"/>
      <c r="F74" s="72"/>
      <c r="G74" s="72"/>
      <c r="H74" s="73"/>
      <c r="I74" s="72"/>
      <c r="J74" s="72"/>
    </row>
    <row r="75" spans="4:10" x14ac:dyDescent="0.3">
      <c r="D75" s="74"/>
      <c r="E75" s="72"/>
      <c r="F75" s="72"/>
      <c r="G75" s="72"/>
      <c r="H75" s="73"/>
      <c r="I75" s="72"/>
      <c r="J75" s="72"/>
    </row>
    <row r="76" spans="4:10" x14ac:dyDescent="0.3">
      <c r="D76" s="74"/>
      <c r="E76" s="72"/>
      <c r="F76" s="72"/>
      <c r="G76" s="72"/>
      <c r="H76" s="73"/>
      <c r="I76" s="72"/>
      <c r="J76" s="72"/>
    </row>
    <row r="77" spans="4:10" x14ac:dyDescent="0.3">
      <c r="D77" s="74"/>
      <c r="E77" s="72"/>
      <c r="F77" s="72"/>
      <c r="G77" s="72"/>
      <c r="H77" s="73"/>
      <c r="I77" s="72"/>
      <c r="J77" s="72"/>
    </row>
    <row r="78" spans="4:10" x14ac:dyDescent="0.3">
      <c r="D78" s="74"/>
      <c r="E78" s="72"/>
      <c r="F78" s="72"/>
      <c r="G78" s="72"/>
      <c r="H78" s="73"/>
      <c r="I78" s="72"/>
      <c r="J78" s="72"/>
    </row>
    <row r="79" spans="4:10" x14ac:dyDescent="0.3">
      <c r="D79" s="74"/>
      <c r="E79" s="72"/>
      <c r="F79" s="72"/>
      <c r="G79" s="72"/>
      <c r="H79" s="73"/>
      <c r="I79" s="72"/>
      <c r="J79" s="72"/>
    </row>
    <row r="80" spans="4:10" x14ac:dyDescent="0.3">
      <c r="D80" s="74"/>
      <c r="E80" s="72"/>
      <c r="F80" s="72"/>
      <c r="G80" s="72"/>
      <c r="H80" s="73"/>
      <c r="I80" s="72"/>
      <c r="J80" s="72"/>
    </row>
    <row r="81" spans="4:10" x14ac:dyDescent="0.3">
      <c r="D81" s="74"/>
      <c r="E81" s="72"/>
      <c r="F81" s="72"/>
      <c r="G81" s="72"/>
      <c r="H81" s="73"/>
      <c r="I81" s="72"/>
      <c r="J81" s="72"/>
    </row>
    <row r="82" spans="4:10" x14ac:dyDescent="0.3">
      <c r="D82" s="74"/>
      <c r="E82" s="72"/>
      <c r="F82" s="72"/>
      <c r="G82" s="72"/>
      <c r="H82" s="73"/>
      <c r="I82" s="72"/>
      <c r="J82" s="72"/>
    </row>
    <row r="83" spans="4:10" x14ac:dyDescent="0.3">
      <c r="D83" s="74"/>
      <c r="E83" s="72"/>
      <c r="F83" s="72"/>
      <c r="G83" s="72"/>
      <c r="H83" s="73"/>
      <c r="I83" s="72"/>
      <c r="J83" s="72"/>
    </row>
    <row r="84" spans="4:10" x14ac:dyDescent="0.3">
      <c r="D84" s="74"/>
      <c r="E84" s="72"/>
      <c r="F84" s="72"/>
      <c r="G84" s="72"/>
      <c r="H84" s="73"/>
      <c r="I84" s="72"/>
      <c r="J84" s="72"/>
    </row>
    <row r="85" spans="4:10" x14ac:dyDescent="0.3">
      <c r="D85" s="74"/>
      <c r="E85" s="72"/>
      <c r="F85" s="72"/>
      <c r="G85" s="72"/>
      <c r="H85" s="73"/>
      <c r="I85" s="72"/>
      <c r="J85" s="72"/>
    </row>
    <row r="86" spans="4:10" x14ac:dyDescent="0.3">
      <c r="D86" s="74"/>
      <c r="E86" s="72"/>
      <c r="F86" s="72"/>
      <c r="G86" s="72"/>
      <c r="H86" s="73"/>
      <c r="I86" s="72"/>
      <c r="J86" s="72"/>
    </row>
    <row r="87" spans="4:10" x14ac:dyDescent="0.3">
      <c r="D87" s="74"/>
      <c r="E87" s="72"/>
      <c r="F87" s="72"/>
      <c r="G87" s="72"/>
      <c r="H87" s="73"/>
      <c r="I87" s="72"/>
      <c r="J87" s="72"/>
    </row>
    <row r="88" spans="4:10" x14ac:dyDescent="0.3">
      <c r="D88" s="74"/>
      <c r="E88" s="72"/>
      <c r="F88" s="72"/>
      <c r="G88" s="72"/>
      <c r="H88" s="73"/>
      <c r="I88" s="72"/>
      <c r="J88" s="72"/>
    </row>
    <row r="89" spans="4:10" x14ac:dyDescent="0.3">
      <c r="D89" s="74"/>
      <c r="E89" s="72"/>
      <c r="F89" s="72"/>
      <c r="G89" s="72"/>
      <c r="H89" s="73"/>
      <c r="I89" s="72"/>
      <c r="J89" s="72"/>
    </row>
    <row r="90" spans="4:10" x14ac:dyDescent="0.3">
      <c r="D90" s="74"/>
      <c r="E90" s="72"/>
      <c r="F90" s="72"/>
      <c r="G90" s="72"/>
      <c r="H90" s="73"/>
      <c r="I90" s="72"/>
      <c r="J90" s="72"/>
    </row>
    <row r="91" spans="4:10" x14ac:dyDescent="0.3">
      <c r="D91" s="74"/>
      <c r="E91" s="72"/>
      <c r="F91" s="72"/>
      <c r="G91" s="72"/>
      <c r="H91" s="73"/>
      <c r="I91" s="72"/>
      <c r="J91" s="72"/>
    </row>
    <row r="92" spans="4:10" x14ac:dyDescent="0.3">
      <c r="D92" s="74"/>
      <c r="E92" s="72"/>
      <c r="F92" s="72"/>
      <c r="G92" s="72"/>
      <c r="H92" s="73"/>
      <c r="I92" s="72"/>
      <c r="J92" s="72"/>
    </row>
    <row r="93" spans="4:10" x14ac:dyDescent="0.3">
      <c r="D93" s="74"/>
      <c r="E93" s="72"/>
      <c r="F93" s="72"/>
      <c r="G93" s="72"/>
      <c r="H93" s="73"/>
      <c r="I93" s="72"/>
      <c r="J93" s="72"/>
    </row>
    <row r="94" spans="4:10" x14ac:dyDescent="0.3">
      <c r="D94" s="74"/>
      <c r="E94" s="72"/>
      <c r="F94" s="72"/>
      <c r="G94" s="72"/>
      <c r="H94" s="73"/>
      <c r="I94" s="72"/>
      <c r="J94" s="72"/>
    </row>
    <row r="95" spans="4:10" x14ac:dyDescent="0.3">
      <c r="D95" s="74"/>
      <c r="E95" s="72"/>
      <c r="F95" s="72"/>
      <c r="G95" s="72"/>
      <c r="H95" s="73"/>
      <c r="I95" s="72"/>
      <c r="J95" s="72"/>
    </row>
    <row r="96" spans="4:10" x14ac:dyDescent="0.3">
      <c r="D96" s="74"/>
      <c r="E96" s="72"/>
      <c r="F96" s="72"/>
      <c r="G96" s="72"/>
      <c r="H96" s="73"/>
      <c r="I96" s="72"/>
      <c r="J96" s="72"/>
    </row>
    <row r="97" spans="4:10" x14ac:dyDescent="0.3">
      <c r="D97" s="74"/>
      <c r="E97" s="72"/>
      <c r="F97" s="72"/>
      <c r="G97" s="72"/>
      <c r="H97" s="73"/>
      <c r="I97" s="72"/>
      <c r="J97" s="72"/>
    </row>
    <row r="98" spans="4:10" x14ac:dyDescent="0.3">
      <c r="D98" s="74"/>
      <c r="E98" s="72"/>
      <c r="F98" s="72"/>
      <c r="G98" s="72"/>
      <c r="H98" s="73"/>
      <c r="I98" s="72"/>
      <c r="J98" s="72"/>
    </row>
    <row r="99" spans="4:10" x14ac:dyDescent="0.3">
      <c r="D99" s="74"/>
      <c r="E99" s="72"/>
      <c r="F99" s="72"/>
      <c r="G99" s="72"/>
      <c r="H99" s="73"/>
      <c r="I99" s="72"/>
      <c r="J99" s="72"/>
    </row>
    <row r="100" spans="4:10" x14ac:dyDescent="0.3">
      <c r="D100" s="74"/>
      <c r="E100" s="72"/>
      <c r="F100" s="72"/>
      <c r="G100" s="72"/>
      <c r="H100" s="73"/>
      <c r="I100" s="72"/>
      <c r="J100" s="72"/>
    </row>
    <row r="101" spans="4:10" x14ac:dyDescent="0.3">
      <c r="D101" s="74"/>
      <c r="E101" s="72"/>
      <c r="F101" s="72"/>
      <c r="G101" s="72"/>
      <c r="H101" s="73"/>
      <c r="I101" s="72"/>
      <c r="J101" s="72"/>
    </row>
    <row r="102" spans="4:10" x14ac:dyDescent="0.3">
      <c r="D102" s="74"/>
      <c r="E102" s="72"/>
      <c r="F102" s="72"/>
      <c r="G102" s="72"/>
      <c r="H102" s="73"/>
      <c r="I102" s="72"/>
      <c r="J102" s="72"/>
    </row>
    <row r="103" spans="4:10" x14ac:dyDescent="0.3">
      <c r="D103" s="74"/>
      <c r="E103" s="72"/>
      <c r="F103" s="72"/>
      <c r="G103" s="72"/>
      <c r="H103" s="73"/>
      <c r="I103" s="72"/>
      <c r="J103" s="72"/>
    </row>
    <row r="104" spans="4:10" x14ac:dyDescent="0.3">
      <c r="D104" s="74"/>
      <c r="E104" s="72"/>
      <c r="F104" s="72"/>
      <c r="G104" s="72"/>
      <c r="H104" s="73"/>
      <c r="I104" s="72"/>
      <c r="J104" s="72"/>
    </row>
    <row r="105" spans="4:10" x14ac:dyDescent="0.3">
      <c r="D105" s="74"/>
      <c r="E105" s="72"/>
      <c r="F105" s="72"/>
      <c r="G105" s="72"/>
      <c r="H105" s="73"/>
      <c r="I105" s="72"/>
      <c r="J105" s="72"/>
    </row>
    <row r="106" spans="4:10" x14ac:dyDescent="0.3">
      <c r="D106" s="74"/>
      <c r="E106" s="72"/>
      <c r="F106" s="72"/>
      <c r="G106" s="72"/>
      <c r="H106" s="73"/>
      <c r="I106" s="72"/>
      <c r="J106" s="72"/>
    </row>
    <row r="107" spans="4:10" x14ac:dyDescent="0.3">
      <c r="D107" s="74"/>
      <c r="E107" s="72"/>
      <c r="F107" s="72"/>
      <c r="G107" s="72"/>
      <c r="H107" s="73"/>
      <c r="I107" s="72"/>
      <c r="J107" s="72"/>
    </row>
    <row r="108" spans="4:10" x14ac:dyDescent="0.3">
      <c r="D108" s="74"/>
      <c r="E108" s="72"/>
      <c r="F108" s="72"/>
      <c r="G108" s="72"/>
      <c r="H108" s="73"/>
      <c r="I108" s="72"/>
      <c r="J108" s="72"/>
    </row>
    <row r="109" spans="4:10" x14ac:dyDescent="0.3">
      <c r="D109" s="74"/>
      <c r="E109" s="72"/>
      <c r="F109" s="72"/>
      <c r="G109" s="72"/>
      <c r="H109" s="73"/>
      <c r="I109" s="72"/>
      <c r="J109" s="72"/>
    </row>
    <row r="110" spans="4:10" x14ac:dyDescent="0.3">
      <c r="D110" s="74"/>
      <c r="E110" s="72"/>
      <c r="F110" s="72"/>
      <c r="G110" s="72"/>
      <c r="H110" s="73"/>
      <c r="I110" s="72"/>
      <c r="J110" s="72"/>
    </row>
    <row r="111" spans="4:10" x14ac:dyDescent="0.3">
      <c r="D111" s="74"/>
      <c r="E111" s="72"/>
      <c r="F111" s="72"/>
      <c r="G111" s="72"/>
      <c r="H111" s="73"/>
      <c r="I111" s="72"/>
      <c r="J111" s="72"/>
    </row>
    <row r="112" spans="4:10" x14ac:dyDescent="0.3">
      <c r="D112" s="74"/>
      <c r="E112" s="72"/>
      <c r="F112" s="72"/>
      <c r="G112" s="72"/>
      <c r="H112" s="73"/>
      <c r="I112" s="72"/>
      <c r="J112" s="72"/>
    </row>
    <row r="113" spans="4:10" x14ac:dyDescent="0.3">
      <c r="D113" s="74"/>
      <c r="E113" s="72"/>
      <c r="F113" s="72"/>
      <c r="G113" s="72"/>
      <c r="H113" s="73"/>
      <c r="I113" s="72"/>
      <c r="J113" s="72"/>
    </row>
    <row r="114" spans="4:10" x14ac:dyDescent="0.3">
      <c r="D114" s="74"/>
      <c r="E114" s="72"/>
      <c r="F114" s="72"/>
      <c r="G114" s="72"/>
      <c r="H114" s="73"/>
      <c r="I114" s="72"/>
      <c r="J114" s="72"/>
    </row>
    <row r="115" spans="4:10" x14ac:dyDescent="0.3">
      <c r="D115" s="74"/>
      <c r="E115" s="72"/>
      <c r="F115" s="72"/>
      <c r="G115" s="72"/>
      <c r="H115" s="73"/>
      <c r="I115" s="72"/>
      <c r="J115" s="72"/>
    </row>
    <row r="116" spans="4:10" x14ac:dyDescent="0.3">
      <c r="D116" s="74"/>
      <c r="E116" s="72"/>
      <c r="F116" s="72"/>
      <c r="G116" s="72"/>
      <c r="H116" s="73"/>
      <c r="I116" s="72"/>
      <c r="J116" s="72"/>
    </row>
    <row r="117" spans="4:10" x14ac:dyDescent="0.3">
      <c r="D117" s="74"/>
      <c r="E117" s="72"/>
      <c r="F117" s="72"/>
      <c r="G117" s="72"/>
      <c r="H117" s="73"/>
      <c r="I117" s="72"/>
      <c r="J117" s="72"/>
    </row>
    <row r="118" spans="4:10" x14ac:dyDescent="0.3">
      <c r="D118" s="74"/>
      <c r="E118" s="72"/>
      <c r="F118" s="72"/>
      <c r="G118" s="72"/>
      <c r="H118" s="73"/>
      <c r="I118" s="72"/>
      <c r="J118" s="72"/>
    </row>
    <row r="119" spans="4:10" x14ac:dyDescent="0.3">
      <c r="D119" s="74"/>
      <c r="E119" s="72"/>
      <c r="F119" s="72"/>
      <c r="G119" s="72"/>
      <c r="H119" s="73"/>
      <c r="I119" s="72"/>
      <c r="J119" s="72"/>
    </row>
    <row r="120" spans="4:10" x14ac:dyDescent="0.3">
      <c r="D120" s="74"/>
      <c r="E120" s="72"/>
      <c r="F120" s="72"/>
      <c r="G120" s="72"/>
      <c r="H120" s="73"/>
      <c r="I120" s="72"/>
      <c r="J120" s="72"/>
    </row>
    <row r="121" spans="4:10" x14ac:dyDescent="0.3">
      <c r="D121" s="74"/>
      <c r="E121" s="72"/>
      <c r="F121" s="72"/>
      <c r="G121" s="72"/>
      <c r="H121" s="73"/>
      <c r="I121" s="72"/>
      <c r="J121" s="72"/>
    </row>
    <row r="122" spans="4:10" x14ac:dyDescent="0.3">
      <c r="D122" s="74"/>
      <c r="E122" s="72"/>
      <c r="F122" s="72"/>
      <c r="G122" s="72"/>
      <c r="H122" s="73"/>
      <c r="I122" s="72"/>
      <c r="J122" s="72"/>
    </row>
    <row r="123" spans="4:10" x14ac:dyDescent="0.3">
      <c r="D123" s="74"/>
      <c r="E123" s="72"/>
      <c r="F123" s="72"/>
      <c r="G123" s="72"/>
      <c r="H123" s="73"/>
      <c r="I123" s="72"/>
      <c r="J123" s="72"/>
    </row>
    <row r="124" spans="4:10" x14ac:dyDescent="0.3">
      <c r="D124" s="74"/>
      <c r="E124" s="72"/>
      <c r="F124" s="72"/>
      <c r="G124" s="72"/>
      <c r="H124" s="73"/>
      <c r="I124" s="72"/>
      <c r="J124" s="72"/>
    </row>
    <row r="125" spans="4:10" x14ac:dyDescent="0.3">
      <c r="D125" s="74"/>
      <c r="E125" s="72"/>
      <c r="F125" s="72"/>
      <c r="G125" s="72"/>
      <c r="H125" s="73"/>
      <c r="I125" s="72"/>
      <c r="J125" s="72"/>
    </row>
    <row r="126" spans="4:10" x14ac:dyDescent="0.3">
      <c r="D126" s="74"/>
      <c r="E126" s="72"/>
      <c r="F126" s="72"/>
      <c r="G126" s="72"/>
      <c r="H126" s="73"/>
      <c r="I126" s="72"/>
      <c r="J126" s="72"/>
    </row>
    <row r="127" spans="4:10" x14ac:dyDescent="0.3">
      <c r="D127" s="74"/>
      <c r="E127" s="72"/>
      <c r="F127" s="72"/>
      <c r="G127" s="72"/>
      <c r="H127" s="73"/>
      <c r="I127" s="72"/>
      <c r="J127" s="72"/>
    </row>
    <row r="128" spans="4:10" x14ac:dyDescent="0.3">
      <c r="D128" s="74"/>
      <c r="E128" s="72"/>
      <c r="F128" s="72"/>
      <c r="G128" s="72"/>
      <c r="H128" s="73"/>
      <c r="I128" s="72"/>
      <c r="J128" s="72"/>
    </row>
    <row r="129" spans="4:10" x14ac:dyDescent="0.3">
      <c r="D129" s="74"/>
      <c r="E129" s="72"/>
      <c r="F129" s="72"/>
      <c r="G129" s="72"/>
      <c r="H129" s="73"/>
      <c r="I129" s="72"/>
      <c r="J129" s="72"/>
    </row>
    <row r="130" spans="4:10" x14ac:dyDescent="0.3">
      <c r="D130" s="74"/>
      <c r="E130" s="72"/>
      <c r="F130" s="72"/>
      <c r="G130" s="72"/>
      <c r="H130" s="73"/>
      <c r="I130" s="72"/>
      <c r="J130" s="72"/>
    </row>
    <row r="131" spans="4:10" x14ac:dyDescent="0.3">
      <c r="D131" s="74"/>
      <c r="E131" s="72"/>
      <c r="F131" s="72"/>
      <c r="G131" s="72"/>
      <c r="H131" s="73"/>
      <c r="I131" s="72"/>
      <c r="J131" s="72"/>
    </row>
    <row r="132" spans="4:10" x14ac:dyDescent="0.3">
      <c r="D132" s="74"/>
      <c r="E132" s="72"/>
      <c r="F132" s="72"/>
      <c r="G132" s="72"/>
      <c r="H132" s="73"/>
      <c r="I132" s="72"/>
      <c r="J132" s="72"/>
    </row>
    <row r="133" spans="4:10" x14ac:dyDescent="0.3">
      <c r="D133" s="74"/>
      <c r="E133" s="72"/>
      <c r="F133" s="72"/>
      <c r="G133" s="72"/>
      <c r="H133" s="73"/>
      <c r="I133" s="72"/>
      <c r="J133" s="72"/>
    </row>
    <row r="134" spans="4:10" x14ac:dyDescent="0.3">
      <c r="D134" s="74"/>
      <c r="E134" s="72"/>
      <c r="F134" s="72"/>
      <c r="G134" s="72"/>
      <c r="H134" s="73"/>
      <c r="I134" s="72"/>
      <c r="J134" s="72"/>
    </row>
    <row r="135" spans="4:10" x14ac:dyDescent="0.3">
      <c r="D135" s="74"/>
      <c r="E135" s="72"/>
      <c r="F135" s="72"/>
      <c r="G135" s="72"/>
      <c r="H135" s="73"/>
      <c r="I135" s="72"/>
      <c r="J135" s="72"/>
    </row>
    <row r="136" spans="4:10" x14ac:dyDescent="0.3">
      <c r="D136" s="74"/>
      <c r="E136" s="72"/>
      <c r="F136" s="72"/>
      <c r="G136" s="72"/>
      <c r="H136" s="73"/>
      <c r="I136" s="72"/>
      <c r="J136" s="72"/>
    </row>
    <row r="137" spans="4:10" x14ac:dyDescent="0.3">
      <c r="D137" s="74"/>
      <c r="E137" s="72"/>
      <c r="F137" s="72"/>
      <c r="G137" s="72"/>
      <c r="H137" s="73"/>
      <c r="I137" s="72"/>
      <c r="J137" s="72"/>
    </row>
    <row r="138" spans="4:10" x14ac:dyDescent="0.3">
      <c r="D138" s="74"/>
      <c r="E138" s="72"/>
      <c r="F138" s="72"/>
      <c r="G138" s="72"/>
      <c r="H138" s="73"/>
      <c r="I138" s="72"/>
      <c r="J138" s="72"/>
    </row>
    <row r="139" spans="4:10" x14ac:dyDescent="0.3">
      <c r="D139" s="74"/>
      <c r="E139" s="72"/>
      <c r="F139" s="72"/>
      <c r="G139" s="72"/>
      <c r="H139" s="73"/>
      <c r="I139" s="72"/>
      <c r="J139" s="72"/>
    </row>
    <row r="140" spans="4:10" x14ac:dyDescent="0.3">
      <c r="D140" s="74"/>
      <c r="E140" s="72"/>
      <c r="F140" s="72"/>
      <c r="G140" s="72"/>
      <c r="H140" s="73"/>
      <c r="I140" s="72"/>
      <c r="J140" s="72"/>
    </row>
    <row r="141" spans="4:10" x14ac:dyDescent="0.3">
      <c r="D141" s="74"/>
      <c r="E141" s="72"/>
      <c r="F141" s="72"/>
      <c r="G141" s="72"/>
      <c r="H141" s="73"/>
      <c r="I141" s="72"/>
      <c r="J141" s="72"/>
    </row>
    <row r="142" spans="4:10" x14ac:dyDescent="0.3">
      <c r="D142" s="74"/>
      <c r="E142" s="72"/>
      <c r="F142" s="72"/>
      <c r="G142" s="72"/>
      <c r="H142" s="73"/>
      <c r="I142" s="72"/>
      <c r="J142" s="72"/>
    </row>
    <row r="143" spans="4:10" x14ac:dyDescent="0.3">
      <c r="D143" s="74"/>
      <c r="E143" s="72"/>
      <c r="F143" s="72"/>
      <c r="G143" s="72"/>
      <c r="H143" s="73"/>
      <c r="I143" s="72"/>
      <c r="J143" s="72"/>
    </row>
    <row r="144" spans="4:10" x14ac:dyDescent="0.3">
      <c r="D144" s="74"/>
      <c r="E144" s="72"/>
      <c r="F144" s="72"/>
      <c r="G144" s="72"/>
      <c r="H144" s="73"/>
      <c r="I144" s="72"/>
      <c r="J144" s="72"/>
    </row>
    <row r="145" spans="4:10" x14ac:dyDescent="0.3">
      <c r="D145" s="74"/>
      <c r="E145" s="72"/>
      <c r="F145" s="72"/>
      <c r="G145" s="72"/>
      <c r="H145" s="73"/>
      <c r="I145" s="72"/>
      <c r="J145" s="72"/>
    </row>
    <row r="146" spans="4:10" x14ac:dyDescent="0.3">
      <c r="D146" s="74"/>
      <c r="E146" s="72"/>
      <c r="F146" s="72"/>
      <c r="G146" s="72"/>
      <c r="H146" s="73"/>
      <c r="I146" s="72"/>
      <c r="J146" s="72"/>
    </row>
    <row r="147" spans="4:10" x14ac:dyDescent="0.3">
      <c r="D147" s="74"/>
      <c r="E147" s="72"/>
      <c r="F147" s="72"/>
      <c r="G147" s="72"/>
      <c r="H147" s="73"/>
      <c r="I147" s="72"/>
      <c r="J147" s="72"/>
    </row>
    <row r="148" spans="4:10" x14ac:dyDescent="0.3">
      <c r="D148" s="74"/>
      <c r="E148" s="72"/>
      <c r="F148" s="72"/>
      <c r="G148" s="72"/>
      <c r="H148" s="73"/>
      <c r="I148" s="72"/>
      <c r="J148" s="72"/>
    </row>
    <row r="149" spans="4:10" x14ac:dyDescent="0.3">
      <c r="D149" s="74"/>
      <c r="E149" s="72"/>
      <c r="F149" s="72"/>
      <c r="G149" s="72"/>
      <c r="H149" s="73"/>
      <c r="I149" s="72"/>
      <c r="J149" s="72"/>
    </row>
    <row r="150" spans="4:10" x14ac:dyDescent="0.3">
      <c r="D150" s="74"/>
      <c r="E150" s="72"/>
      <c r="F150" s="72"/>
      <c r="G150" s="72"/>
      <c r="H150" s="73"/>
      <c r="I150" s="72"/>
      <c r="J150" s="72"/>
    </row>
    <row r="151" spans="4:10" x14ac:dyDescent="0.3">
      <c r="D151" s="74"/>
      <c r="E151" s="72"/>
      <c r="F151" s="72"/>
      <c r="G151" s="72"/>
      <c r="H151" s="73"/>
      <c r="I151" s="72"/>
      <c r="J151" s="72"/>
    </row>
    <row r="152" spans="4:10" x14ac:dyDescent="0.3">
      <c r="D152" s="74"/>
      <c r="E152" s="72"/>
      <c r="F152" s="72"/>
      <c r="G152" s="72"/>
      <c r="H152" s="73"/>
      <c r="I152" s="72"/>
      <c r="J152" s="72"/>
    </row>
    <row r="153" spans="4:10" x14ac:dyDescent="0.3">
      <c r="D153" s="74"/>
      <c r="E153" s="72"/>
      <c r="F153" s="72"/>
      <c r="G153" s="72"/>
      <c r="H153" s="73"/>
      <c r="I153" s="72"/>
      <c r="J153" s="72"/>
    </row>
    <row r="154" spans="4:10" x14ac:dyDescent="0.3">
      <c r="D154" s="74"/>
      <c r="E154" s="72"/>
      <c r="F154" s="72"/>
      <c r="G154" s="72"/>
      <c r="H154" s="73"/>
      <c r="I154" s="72"/>
      <c r="J154" s="72"/>
    </row>
    <row r="155" spans="4:10" x14ac:dyDescent="0.3">
      <c r="D155" s="74"/>
      <c r="E155" s="72"/>
      <c r="F155" s="72"/>
      <c r="G155" s="72"/>
      <c r="H155" s="73"/>
      <c r="I155" s="72"/>
      <c r="J155" s="72"/>
    </row>
    <row r="156" spans="4:10" x14ac:dyDescent="0.3">
      <c r="D156" s="74"/>
      <c r="E156" s="72"/>
      <c r="F156" s="72"/>
      <c r="G156" s="72"/>
      <c r="H156" s="73"/>
      <c r="I156" s="72"/>
      <c r="J156" s="72"/>
    </row>
    <row r="157" spans="4:10" x14ac:dyDescent="0.3">
      <c r="D157" s="74"/>
      <c r="E157" s="72"/>
      <c r="F157" s="72"/>
      <c r="G157" s="72"/>
      <c r="H157" s="73"/>
      <c r="I157" s="72"/>
      <c r="J157" s="72"/>
    </row>
    <row r="158" spans="4:10" x14ac:dyDescent="0.3">
      <c r="D158" s="74"/>
      <c r="E158" s="72"/>
      <c r="F158" s="72"/>
      <c r="G158" s="72"/>
      <c r="H158" s="73"/>
      <c r="I158" s="72"/>
      <c r="J158" s="72"/>
    </row>
    <row r="159" spans="4:10" x14ac:dyDescent="0.3">
      <c r="D159" s="74"/>
      <c r="E159" s="72"/>
      <c r="F159" s="72"/>
      <c r="G159" s="72"/>
      <c r="H159" s="73"/>
      <c r="I159" s="72"/>
      <c r="J159" s="72"/>
    </row>
    <row r="160" spans="4:10" x14ac:dyDescent="0.3">
      <c r="D160" s="74"/>
      <c r="E160" s="72"/>
      <c r="F160" s="72"/>
      <c r="G160" s="72"/>
      <c r="H160" s="73"/>
      <c r="I160" s="72"/>
      <c r="J160" s="72"/>
    </row>
    <row r="161" spans="4:10" x14ac:dyDescent="0.3">
      <c r="D161" s="74"/>
      <c r="E161" s="72"/>
      <c r="F161" s="72"/>
      <c r="G161" s="72"/>
      <c r="H161" s="73"/>
      <c r="I161" s="72"/>
      <c r="J161" s="72"/>
    </row>
    <row r="162" spans="4:10" x14ac:dyDescent="0.3">
      <c r="D162" s="74"/>
      <c r="E162" s="72"/>
      <c r="F162" s="72"/>
      <c r="G162" s="72"/>
      <c r="H162" s="73"/>
      <c r="I162" s="72"/>
      <c r="J162" s="72"/>
    </row>
    <row r="163" spans="4:10" x14ac:dyDescent="0.3">
      <c r="D163" s="74"/>
      <c r="E163" s="72"/>
      <c r="F163" s="72"/>
      <c r="G163" s="72"/>
      <c r="H163" s="73"/>
      <c r="I163" s="72"/>
      <c r="J163" s="72"/>
    </row>
    <row r="164" spans="4:10" x14ac:dyDescent="0.3">
      <c r="D164" s="74"/>
      <c r="E164" s="72"/>
      <c r="F164" s="72"/>
      <c r="G164" s="72"/>
      <c r="H164" s="73"/>
      <c r="I164" s="72"/>
      <c r="J164" s="72"/>
    </row>
    <row r="165" spans="4:10" x14ac:dyDescent="0.3">
      <c r="D165" s="74"/>
      <c r="E165" s="72"/>
      <c r="F165" s="72"/>
      <c r="G165" s="72"/>
      <c r="H165" s="73"/>
      <c r="I165" s="72"/>
      <c r="J165" s="72"/>
    </row>
    <row r="166" spans="4:10" x14ac:dyDescent="0.3">
      <c r="D166" s="74"/>
      <c r="E166" s="72"/>
      <c r="F166" s="72"/>
      <c r="G166" s="72"/>
      <c r="H166" s="73"/>
      <c r="I166" s="72"/>
      <c r="J166" s="72"/>
    </row>
    <row r="167" spans="4:10" x14ac:dyDescent="0.3">
      <c r="D167" s="74"/>
      <c r="E167" s="72"/>
      <c r="F167" s="72"/>
      <c r="G167" s="72"/>
      <c r="H167" s="73"/>
      <c r="I167" s="72"/>
      <c r="J167" s="72"/>
    </row>
    <row r="168" spans="4:10" x14ac:dyDescent="0.3">
      <c r="D168" s="74"/>
      <c r="E168" s="72"/>
      <c r="F168" s="72"/>
      <c r="G168" s="72"/>
      <c r="H168" s="73"/>
      <c r="I168" s="72"/>
      <c r="J168" s="72"/>
    </row>
    <row r="169" spans="4:10" x14ac:dyDescent="0.3">
      <c r="D169" s="74"/>
      <c r="E169" s="72"/>
      <c r="F169" s="72"/>
      <c r="G169" s="72"/>
      <c r="H169" s="73"/>
      <c r="I169" s="72"/>
      <c r="J169" s="72"/>
    </row>
    <row r="170" spans="4:10" x14ac:dyDescent="0.3">
      <c r="D170" s="74"/>
      <c r="E170" s="72"/>
      <c r="F170" s="72"/>
      <c r="G170" s="72"/>
      <c r="H170" s="73"/>
      <c r="I170" s="72"/>
      <c r="J170" s="72"/>
    </row>
    <row r="171" spans="4:10" x14ac:dyDescent="0.3">
      <c r="D171" s="74"/>
      <c r="E171" s="72"/>
      <c r="F171" s="72"/>
      <c r="G171" s="72"/>
      <c r="H171" s="73"/>
      <c r="I171" s="72"/>
      <c r="J171" s="72"/>
    </row>
    <row r="172" spans="4:10" x14ac:dyDescent="0.3">
      <c r="D172" s="74"/>
      <c r="E172" s="72"/>
      <c r="F172" s="72"/>
      <c r="G172" s="72"/>
      <c r="H172" s="73"/>
      <c r="I172" s="72"/>
      <c r="J172" s="72"/>
    </row>
    <row r="173" spans="4:10" x14ac:dyDescent="0.3">
      <c r="D173" s="74"/>
      <c r="E173" s="72"/>
      <c r="F173" s="72"/>
      <c r="G173" s="72"/>
      <c r="H173" s="73"/>
      <c r="I173" s="72"/>
      <c r="J173" s="72"/>
    </row>
    <row r="174" spans="4:10" x14ac:dyDescent="0.3">
      <c r="D174" s="74"/>
      <c r="E174" s="72"/>
      <c r="F174" s="72"/>
      <c r="G174" s="72"/>
      <c r="H174" s="73"/>
      <c r="I174" s="72"/>
      <c r="J174" s="72"/>
    </row>
    <row r="175" spans="4:10" x14ac:dyDescent="0.3">
      <c r="D175" s="74"/>
      <c r="E175" s="72"/>
      <c r="F175" s="72"/>
      <c r="G175" s="72"/>
      <c r="H175" s="73"/>
      <c r="I175" s="72"/>
      <c r="J175" s="72"/>
    </row>
    <row r="176" spans="4:10" x14ac:dyDescent="0.3">
      <c r="D176" s="74"/>
      <c r="E176" s="72"/>
      <c r="F176" s="72"/>
      <c r="G176" s="72"/>
      <c r="H176" s="73"/>
      <c r="I176" s="72"/>
      <c r="J176" s="72"/>
    </row>
    <row r="177" spans="4:10" x14ac:dyDescent="0.3">
      <c r="D177" s="74"/>
      <c r="E177" s="72"/>
      <c r="F177" s="72"/>
      <c r="G177" s="72"/>
      <c r="H177" s="73"/>
      <c r="I177" s="72"/>
      <c r="J177" s="72"/>
    </row>
    <row r="178" spans="4:10" x14ac:dyDescent="0.3">
      <c r="D178" s="74"/>
      <c r="E178" s="72"/>
      <c r="F178" s="72"/>
      <c r="G178" s="72"/>
      <c r="H178" s="73"/>
      <c r="I178" s="72"/>
      <c r="J178" s="72"/>
    </row>
    <row r="179" spans="4:10" x14ac:dyDescent="0.3">
      <c r="D179" s="74"/>
      <c r="E179" s="72"/>
      <c r="F179" s="72"/>
      <c r="G179" s="72"/>
      <c r="H179" s="73"/>
      <c r="I179" s="72"/>
      <c r="J179" s="72"/>
    </row>
    <row r="180" spans="4:10" x14ac:dyDescent="0.3">
      <c r="D180" s="74"/>
      <c r="E180" s="72"/>
      <c r="F180" s="72"/>
      <c r="G180" s="72"/>
      <c r="H180" s="73"/>
      <c r="I180" s="72"/>
      <c r="J180" s="72"/>
    </row>
    <row r="181" spans="4:10" x14ac:dyDescent="0.3">
      <c r="D181" s="74"/>
      <c r="E181" s="72"/>
      <c r="F181" s="72"/>
      <c r="G181" s="72"/>
      <c r="H181" s="73"/>
      <c r="I181" s="72"/>
      <c r="J181" s="72"/>
    </row>
    <row r="182" spans="4:10" x14ac:dyDescent="0.3">
      <c r="D182" s="74"/>
      <c r="E182" s="72"/>
      <c r="F182" s="72"/>
      <c r="G182" s="72"/>
      <c r="H182" s="73"/>
      <c r="I182" s="72"/>
      <c r="J182" s="72"/>
    </row>
    <row r="183" spans="4:10" x14ac:dyDescent="0.3">
      <c r="D183" s="74"/>
      <c r="E183" s="72"/>
      <c r="F183" s="72"/>
      <c r="G183" s="72"/>
      <c r="H183" s="73"/>
      <c r="I183" s="72"/>
      <c r="J183" s="72"/>
    </row>
    <row r="184" spans="4:10" x14ac:dyDescent="0.3">
      <c r="D184" s="74"/>
      <c r="E184" s="72"/>
      <c r="F184" s="72"/>
      <c r="G184" s="72"/>
      <c r="H184" s="73"/>
      <c r="I184" s="72"/>
      <c r="J184" s="72"/>
    </row>
    <row r="185" spans="4:10" x14ac:dyDescent="0.3">
      <c r="D185" s="74"/>
      <c r="E185" s="72"/>
      <c r="F185" s="72"/>
      <c r="G185" s="72"/>
      <c r="H185" s="73"/>
      <c r="I185" s="72"/>
      <c r="J185" s="72"/>
    </row>
    <row r="186" spans="4:10" x14ac:dyDescent="0.3">
      <c r="D186" s="74"/>
      <c r="E186" s="72"/>
      <c r="F186" s="72"/>
      <c r="G186" s="72"/>
      <c r="H186" s="73"/>
      <c r="I186" s="72"/>
      <c r="J186" s="72"/>
    </row>
    <row r="187" spans="4:10" x14ac:dyDescent="0.3">
      <c r="D187" s="74"/>
      <c r="E187" s="72"/>
      <c r="F187" s="72"/>
      <c r="G187" s="72"/>
      <c r="H187" s="73"/>
      <c r="I187" s="72"/>
      <c r="J187" s="72"/>
    </row>
    <row r="188" spans="4:10" x14ac:dyDescent="0.3">
      <c r="D188" s="74"/>
      <c r="E188" s="72"/>
      <c r="F188" s="72"/>
      <c r="G188" s="72"/>
      <c r="H188" s="73"/>
      <c r="I188" s="72"/>
      <c r="J188" s="72"/>
    </row>
    <row r="189" spans="4:10" x14ac:dyDescent="0.3">
      <c r="D189" s="74"/>
      <c r="E189" s="72"/>
      <c r="F189" s="72"/>
      <c r="G189" s="72"/>
      <c r="H189" s="73"/>
      <c r="I189" s="72"/>
      <c r="J189" s="72"/>
    </row>
    <row r="190" spans="4:10" x14ac:dyDescent="0.3">
      <c r="D190" s="74"/>
      <c r="E190" s="72"/>
      <c r="F190" s="72"/>
      <c r="G190" s="72"/>
      <c r="H190" s="73"/>
      <c r="I190" s="72"/>
      <c r="J190" s="72"/>
    </row>
    <row r="191" spans="4:10" x14ac:dyDescent="0.3">
      <c r="D191" s="74"/>
      <c r="E191" s="72"/>
      <c r="F191" s="72"/>
      <c r="G191" s="72"/>
      <c r="H191" s="73"/>
      <c r="I191" s="72"/>
      <c r="J191" s="72"/>
    </row>
    <row r="192" spans="4:10" x14ac:dyDescent="0.3">
      <c r="D192" s="74"/>
      <c r="E192" s="72"/>
      <c r="F192" s="72"/>
      <c r="G192" s="72"/>
      <c r="H192" s="73"/>
      <c r="I192" s="72"/>
      <c r="J192" s="72"/>
    </row>
    <row r="193" spans="4:10" x14ac:dyDescent="0.3">
      <c r="D193" s="74"/>
      <c r="E193" s="72"/>
      <c r="F193" s="72"/>
      <c r="G193" s="72"/>
      <c r="H193" s="73"/>
      <c r="I193" s="72"/>
      <c r="J193" s="72"/>
    </row>
    <row r="194" spans="4:10" x14ac:dyDescent="0.3">
      <c r="D194" s="74"/>
      <c r="E194" s="72"/>
      <c r="F194" s="72"/>
      <c r="G194" s="72"/>
      <c r="H194" s="73"/>
      <c r="I194" s="72"/>
      <c r="J194" s="72"/>
    </row>
    <row r="195" spans="4:10" x14ac:dyDescent="0.3">
      <c r="D195" s="74"/>
      <c r="E195" s="72"/>
      <c r="F195" s="72"/>
      <c r="G195" s="72"/>
      <c r="H195" s="73"/>
      <c r="I195" s="72"/>
      <c r="J195" s="72"/>
    </row>
    <row r="196" spans="4:10" x14ac:dyDescent="0.3">
      <c r="D196" s="74"/>
      <c r="E196" s="72"/>
      <c r="F196" s="72"/>
      <c r="G196" s="72"/>
      <c r="H196" s="73"/>
      <c r="I196" s="72"/>
      <c r="J196" s="72"/>
    </row>
    <row r="197" spans="4:10" x14ac:dyDescent="0.3">
      <c r="D197" s="74"/>
      <c r="E197" s="72"/>
      <c r="F197" s="72"/>
      <c r="G197" s="72"/>
      <c r="H197" s="73"/>
      <c r="I197" s="72"/>
      <c r="J197" s="72"/>
    </row>
    <row r="198" spans="4:10" x14ac:dyDescent="0.3">
      <c r="D198" s="74"/>
      <c r="E198" s="72"/>
      <c r="F198" s="72"/>
      <c r="G198" s="72"/>
      <c r="H198" s="73"/>
      <c r="I198" s="72"/>
      <c r="J198" s="72"/>
    </row>
    <row r="199" spans="4:10" x14ac:dyDescent="0.3">
      <c r="D199" s="74"/>
      <c r="E199" s="72"/>
      <c r="F199" s="72"/>
      <c r="G199" s="72"/>
      <c r="H199" s="73"/>
      <c r="I199" s="72"/>
      <c r="J199" s="72"/>
    </row>
    <row r="200" spans="4:10" x14ac:dyDescent="0.3">
      <c r="D200" s="74"/>
      <c r="E200" s="72"/>
      <c r="F200" s="72"/>
      <c r="G200" s="72"/>
      <c r="H200" s="73"/>
      <c r="I200" s="72"/>
      <c r="J200" s="72"/>
    </row>
    <row r="201" spans="4:10" x14ac:dyDescent="0.3">
      <c r="D201" s="74"/>
      <c r="E201" s="72"/>
      <c r="F201" s="72"/>
      <c r="G201" s="72"/>
      <c r="H201" s="73"/>
      <c r="I201" s="72"/>
      <c r="J201" s="72"/>
    </row>
    <row r="202" spans="4:10" x14ac:dyDescent="0.3">
      <c r="D202" s="74"/>
      <c r="E202" s="72"/>
      <c r="F202" s="72"/>
      <c r="G202" s="72"/>
      <c r="H202" s="73"/>
      <c r="I202" s="72"/>
      <c r="J202" s="72"/>
    </row>
    <row r="203" spans="4:10" x14ac:dyDescent="0.3">
      <c r="D203" s="74"/>
      <c r="E203" s="72"/>
      <c r="F203" s="72"/>
      <c r="G203" s="72"/>
      <c r="H203" s="73"/>
      <c r="I203" s="72"/>
      <c r="J203" s="72"/>
    </row>
    <row r="204" spans="4:10" x14ac:dyDescent="0.3">
      <c r="D204" s="74"/>
      <c r="E204" s="72"/>
      <c r="F204" s="72"/>
      <c r="G204" s="72"/>
      <c r="H204" s="73"/>
      <c r="I204" s="72"/>
      <c r="J204" s="72"/>
    </row>
    <row r="205" spans="4:10" x14ac:dyDescent="0.3">
      <c r="D205" s="74"/>
      <c r="E205" s="72"/>
      <c r="F205" s="72"/>
      <c r="G205" s="72"/>
      <c r="H205" s="73"/>
      <c r="I205" s="72"/>
      <c r="J205" s="72"/>
    </row>
    <row r="206" spans="4:10" x14ac:dyDescent="0.3">
      <c r="D206" s="74"/>
      <c r="E206" s="72"/>
      <c r="F206" s="72"/>
      <c r="G206" s="72"/>
      <c r="H206" s="73"/>
      <c r="I206" s="72"/>
      <c r="J206" s="72"/>
    </row>
    <row r="207" spans="4:10" x14ac:dyDescent="0.3">
      <c r="D207" s="74"/>
      <c r="E207" s="72"/>
      <c r="F207" s="72"/>
      <c r="G207" s="72"/>
      <c r="H207" s="73"/>
      <c r="I207" s="72"/>
      <c r="J207" s="72"/>
    </row>
    <row r="208" spans="4:10" x14ac:dyDescent="0.3">
      <c r="D208" s="74"/>
      <c r="E208" s="72"/>
      <c r="F208" s="72"/>
      <c r="G208" s="72"/>
      <c r="H208" s="73"/>
      <c r="I208" s="72"/>
      <c r="J208" s="72"/>
    </row>
    <row r="209" spans="4:10" x14ac:dyDescent="0.3">
      <c r="D209" s="74"/>
      <c r="E209" s="72"/>
      <c r="F209" s="72"/>
      <c r="G209" s="72"/>
      <c r="H209" s="73"/>
      <c r="I209" s="72"/>
      <c r="J209" s="72"/>
    </row>
    <row r="210" spans="4:10" x14ac:dyDescent="0.3">
      <c r="D210" s="74"/>
      <c r="E210" s="72"/>
      <c r="F210" s="72"/>
      <c r="G210" s="72"/>
      <c r="H210" s="73"/>
      <c r="I210" s="72"/>
      <c r="J210" s="72"/>
    </row>
    <row r="211" spans="4:10" x14ac:dyDescent="0.3">
      <c r="D211" s="74"/>
      <c r="E211" s="72"/>
      <c r="F211" s="72"/>
      <c r="G211" s="72"/>
      <c r="H211" s="73"/>
      <c r="I211" s="72"/>
      <c r="J211" s="72"/>
    </row>
    <row r="212" spans="4:10" x14ac:dyDescent="0.3">
      <c r="D212" s="74"/>
      <c r="E212" s="72"/>
      <c r="F212" s="72"/>
      <c r="G212" s="72"/>
      <c r="H212" s="73"/>
      <c r="I212" s="72"/>
      <c r="J212" s="72"/>
    </row>
    <row r="213" spans="4:10" x14ac:dyDescent="0.3">
      <c r="D213" s="74"/>
      <c r="E213" s="72"/>
      <c r="F213" s="72"/>
      <c r="G213" s="72"/>
      <c r="H213" s="73"/>
      <c r="I213" s="72"/>
      <c r="J213" s="72"/>
    </row>
    <row r="214" spans="4:10" x14ac:dyDescent="0.3">
      <c r="D214" s="74"/>
      <c r="E214" s="72"/>
      <c r="F214" s="72"/>
      <c r="G214" s="72"/>
      <c r="H214" s="73"/>
      <c r="I214" s="72"/>
      <c r="J214" s="72"/>
    </row>
    <row r="215" spans="4:10" x14ac:dyDescent="0.3">
      <c r="D215" s="74"/>
      <c r="E215" s="72"/>
      <c r="F215" s="72"/>
      <c r="G215" s="72"/>
      <c r="H215" s="73"/>
      <c r="I215" s="72"/>
      <c r="J215" s="72"/>
    </row>
    <row r="216" spans="4:10" x14ac:dyDescent="0.3">
      <c r="D216" s="74"/>
      <c r="E216" s="72"/>
      <c r="F216" s="72"/>
      <c r="G216" s="72"/>
      <c r="H216" s="73"/>
      <c r="I216" s="72"/>
      <c r="J216" s="72"/>
    </row>
    <row r="217" spans="4:10" x14ac:dyDescent="0.3">
      <c r="D217" s="74"/>
      <c r="E217" s="72"/>
      <c r="F217" s="72"/>
      <c r="G217" s="72"/>
      <c r="H217" s="73"/>
      <c r="I217" s="72"/>
      <c r="J217" s="72"/>
    </row>
    <row r="218" spans="4:10" x14ac:dyDescent="0.3">
      <c r="D218" s="74"/>
      <c r="E218" s="72"/>
      <c r="F218" s="72"/>
      <c r="G218" s="72"/>
      <c r="H218" s="73"/>
      <c r="I218" s="72"/>
      <c r="J218" s="72"/>
    </row>
    <row r="219" spans="4:10" x14ac:dyDescent="0.3">
      <c r="D219" s="74"/>
      <c r="E219" s="72"/>
      <c r="F219" s="72"/>
      <c r="G219" s="72"/>
      <c r="H219" s="73"/>
      <c r="I219" s="72"/>
      <c r="J219" s="72"/>
    </row>
    <row r="220" spans="4:10" x14ac:dyDescent="0.3">
      <c r="D220" s="74"/>
      <c r="E220" s="72"/>
      <c r="F220" s="72"/>
      <c r="G220" s="72"/>
      <c r="H220" s="73"/>
      <c r="I220" s="72"/>
      <c r="J220" s="72"/>
    </row>
    <row r="221" spans="4:10" x14ac:dyDescent="0.3">
      <c r="D221" s="74"/>
      <c r="E221" s="72"/>
      <c r="F221" s="72"/>
      <c r="G221" s="72"/>
      <c r="H221" s="73"/>
      <c r="I221" s="72"/>
      <c r="J221" s="72"/>
    </row>
    <row r="222" spans="4:10" x14ac:dyDescent="0.3">
      <c r="D222" s="74"/>
      <c r="E222" s="72"/>
      <c r="F222" s="72"/>
      <c r="G222" s="72"/>
      <c r="H222" s="73"/>
      <c r="I222" s="72"/>
      <c r="J222" s="72"/>
    </row>
    <row r="223" spans="4:10" x14ac:dyDescent="0.3">
      <c r="D223" s="74"/>
      <c r="E223" s="72"/>
      <c r="F223" s="72"/>
      <c r="G223" s="72"/>
      <c r="H223" s="73"/>
      <c r="I223" s="72"/>
      <c r="J223" s="72"/>
    </row>
    <row r="224" spans="4:10" x14ac:dyDescent="0.3">
      <c r="D224" s="74"/>
      <c r="E224" s="72"/>
      <c r="F224" s="72"/>
      <c r="G224" s="72"/>
      <c r="H224" s="73"/>
      <c r="I224" s="72"/>
      <c r="J224" s="72"/>
    </row>
    <row r="225" spans="4:10" x14ac:dyDescent="0.3">
      <c r="D225" s="74"/>
      <c r="E225" s="72"/>
      <c r="F225" s="72"/>
      <c r="G225" s="72"/>
      <c r="H225" s="73"/>
      <c r="I225" s="72"/>
      <c r="J225" s="72"/>
    </row>
    <row r="226" spans="4:10" x14ac:dyDescent="0.3">
      <c r="D226" s="74"/>
      <c r="E226" s="72"/>
      <c r="F226" s="72"/>
      <c r="G226" s="72"/>
      <c r="H226" s="73"/>
      <c r="I226" s="72"/>
      <c r="J226" s="72"/>
    </row>
    <row r="227" spans="4:10" x14ac:dyDescent="0.3">
      <c r="D227" s="74"/>
      <c r="E227" s="72"/>
      <c r="F227" s="72"/>
      <c r="G227" s="72"/>
      <c r="H227" s="73"/>
      <c r="I227" s="72"/>
      <c r="J227" s="72"/>
    </row>
    <row r="228" spans="4:10" x14ac:dyDescent="0.3">
      <c r="D228" s="74"/>
      <c r="E228" s="72"/>
      <c r="F228" s="72"/>
      <c r="G228" s="72"/>
      <c r="H228" s="73"/>
      <c r="I228" s="72"/>
      <c r="J228" s="72"/>
    </row>
    <row r="229" spans="4:10" x14ac:dyDescent="0.3">
      <c r="D229" s="74"/>
      <c r="E229" s="72"/>
      <c r="F229" s="72"/>
      <c r="G229" s="72"/>
      <c r="H229" s="73"/>
      <c r="I229" s="72"/>
      <c r="J229" s="72"/>
    </row>
    <row r="230" spans="4:10" x14ac:dyDescent="0.3">
      <c r="D230" s="74"/>
      <c r="E230" s="72"/>
      <c r="F230" s="72"/>
      <c r="G230" s="72"/>
      <c r="H230" s="73"/>
      <c r="I230" s="72"/>
      <c r="J230" s="72"/>
    </row>
    <row r="231" spans="4:10" x14ac:dyDescent="0.3">
      <c r="D231" s="74"/>
      <c r="E231" s="72"/>
      <c r="F231" s="72"/>
      <c r="G231" s="72"/>
      <c r="H231" s="73"/>
      <c r="I231" s="72"/>
      <c r="J231" s="72"/>
    </row>
    <row r="232" spans="4:10" x14ac:dyDescent="0.3">
      <c r="D232" s="74"/>
      <c r="E232" s="72"/>
      <c r="F232" s="72"/>
      <c r="G232" s="72"/>
      <c r="H232" s="73"/>
      <c r="I232" s="72"/>
      <c r="J232" s="72"/>
    </row>
    <row r="233" spans="4:10" x14ac:dyDescent="0.3">
      <c r="D233" s="74"/>
      <c r="E233" s="72"/>
      <c r="F233" s="72"/>
      <c r="G233" s="72"/>
      <c r="H233" s="73"/>
      <c r="I233" s="72"/>
      <c r="J233" s="72"/>
    </row>
    <row r="234" spans="4:10" x14ac:dyDescent="0.3">
      <c r="D234" s="74"/>
      <c r="E234" s="72"/>
      <c r="F234" s="72"/>
      <c r="G234" s="72"/>
      <c r="H234" s="73"/>
      <c r="I234" s="72"/>
      <c r="J234" s="72"/>
    </row>
    <row r="235" spans="4:10" x14ac:dyDescent="0.3">
      <c r="D235" s="74"/>
      <c r="E235" s="72"/>
      <c r="F235" s="72"/>
      <c r="G235" s="72"/>
      <c r="H235" s="73"/>
      <c r="I235" s="72"/>
      <c r="J235" s="72"/>
    </row>
    <row r="236" spans="4:10" x14ac:dyDescent="0.3">
      <c r="D236" s="74"/>
      <c r="E236" s="72"/>
      <c r="F236" s="72"/>
      <c r="G236" s="72"/>
      <c r="H236" s="73"/>
      <c r="I236" s="72"/>
      <c r="J236" s="72"/>
    </row>
    <row r="237" spans="4:10" x14ac:dyDescent="0.3">
      <c r="D237" s="74"/>
      <c r="E237" s="72"/>
      <c r="F237" s="72"/>
      <c r="G237" s="72"/>
      <c r="H237" s="73"/>
      <c r="I237" s="72"/>
      <c r="J237" s="72"/>
    </row>
  </sheetData>
  <sheetProtection selectLockedCells="1"/>
  <mergeCells count="15">
    <mergeCell ref="A3:A4"/>
    <mergeCell ref="I5:K5"/>
    <mergeCell ref="I4:K4"/>
    <mergeCell ref="I3:K3"/>
    <mergeCell ref="I2:K2"/>
    <mergeCell ref="C4:F4"/>
    <mergeCell ref="C3:F3"/>
    <mergeCell ref="C2:F2"/>
    <mergeCell ref="C5:F5"/>
    <mergeCell ref="J39:K39"/>
    <mergeCell ref="E7:F7"/>
    <mergeCell ref="G7:H7"/>
    <mergeCell ref="I7:J7"/>
    <mergeCell ref="A39:I39"/>
    <mergeCell ref="A38:I38"/>
  </mergeCells>
  <dataValidations count="1">
    <dataValidation type="list" allowBlank="1" showInputMessage="1" showErrorMessage="1" sqref="I2:K2">
      <formula1>$Z$12:$Z$21</formula1>
    </dataValidation>
  </dataValidations>
  <printOptions horizontalCentered="1"/>
  <pageMargins left="0" right="0" top="0.5" bottom="0.25" header="0.25" footer="0.21"/>
  <pageSetup scale="80" orientation="landscape"/>
  <headerFooter alignWithMargins="0">
    <oddHeader>&amp;C&amp;"Arial Black,Regular"&amp;18Early Steps Contract Provider Invoice</oddHeader>
    <oddFooter>&amp;L&amp;"-,Italic"&amp;9&amp;D&amp;R&amp;"-,Italic"&amp;9Last Updated: 12/09/2015, KAM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Families</vt:lpstr>
      <vt:lpstr>Service Log</vt:lpstr>
      <vt:lpstr>Fee Schedule</vt:lpstr>
      <vt:lpstr>PIVOT TABLE</vt:lpstr>
      <vt:lpstr>Invoice</vt:lpstr>
      <vt:lpstr>Families!Print_Area</vt:lpstr>
      <vt:lpstr>Invoice!Print_Area</vt:lpstr>
      <vt:lpstr>'PIVOT TABLE'!Print_Area</vt:lpstr>
      <vt:lpstr>'Service Log'!Print_Area</vt:lpstr>
      <vt:lpstr>'Service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JSados</dc:creator>
  <cp:lastModifiedBy>JSados</cp:lastModifiedBy>
  <dcterms:created xsi:type="dcterms:W3CDTF">2018-08-01T16:22:08Z</dcterms:created>
  <dcterms:modified xsi:type="dcterms:W3CDTF">2018-08-01T17:02:47Z</dcterms:modified>
</cp:coreProperties>
</file>