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xr:revisionPtr revIDLastSave="0" documentId="8_{5EE5228C-751B-4434-901A-6EB70769005F}" xr6:coauthVersionLast="47" xr6:coauthVersionMax="47" xr10:uidLastSave="{00000000-0000-0000-0000-000000000000}"/>
  <workbookProtection workbookAlgorithmName="SHA-512" workbookHashValue="uXPmubJk+6rJqXkDpsHxRDaGBPK4XX8rimBWWSlOQ/SC1SCe3zcSRnsbxgZsklMJ0J85ol2HZYkk9xjSFi6tlQ==" workbookSaltValue="Gniy15DhIzQLLi1TTRZbSg==" workbookSpinCount="100000" lockStructure="1"/>
  <bookViews>
    <workbookView xWindow="-108" yWindow="-108" windowWidth="23256" windowHeight="12456" tabRatio="845" activeTab="1" xr2:uid="{00000000-000D-0000-FFFF-FFFF00000000}"/>
  </bookViews>
  <sheets>
    <sheet name="Families" sheetId="19" r:id="rId1"/>
    <sheet name="Service Log" sheetId="1" r:id="rId2"/>
    <sheet name="Fee Schedule" sheetId="23" r:id="rId3"/>
    <sheet name="PIVOT TABLE" sheetId="26" r:id="rId4"/>
    <sheet name="Invoice" sheetId="24" r:id="rId5"/>
  </sheets>
  <definedNames>
    <definedName name="_xlnm._FilterDatabase" localSheetId="0" hidden="1">Families!$A$5:$J$145</definedName>
    <definedName name="_xlnm.Print_Area" localSheetId="0">Families!$A$1:$I$196</definedName>
    <definedName name="_xlnm.Print_Area" localSheetId="4">Invoice!$A$1:$K$39</definedName>
    <definedName name="_xlnm.Print_Area" localSheetId="3">'PIVOT TABLE'!$A$3:$D$113</definedName>
    <definedName name="_xlnm.Print_Area" localSheetId="1">'Service Log'!$A$1:$T$470</definedName>
    <definedName name="_xlnm.Print_Titles" localSheetId="1">'Service Log'!$9:$9</definedName>
  </definedNames>
  <calcPr calcId="191028"/>
  <pivotCaches>
    <pivotCache cacheId="2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G18" i="24"/>
  <c r="D12" i="23" l="1"/>
  <c r="D13" i="23"/>
  <c r="D16" i="23"/>
  <c r="D17" i="23"/>
  <c r="D19" i="23"/>
  <c r="D18" i="23"/>
  <c r="D25" i="23"/>
  <c r="D21" i="23"/>
  <c r="D22" i="23"/>
  <c r="D24" i="23"/>
  <c r="D23" i="23"/>
  <c r="D39" i="23"/>
  <c r="D38" i="23"/>
  <c r="D30" i="23"/>
  <c r="D27" i="23"/>
  <c r="D28" i="23"/>
  <c r="D32" i="24"/>
  <c r="J32" i="24" s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32" i="24" l="1"/>
  <c r="I575" i="1"/>
  <c r="E30" i="24"/>
  <c r="H18" i="24"/>
  <c r="E18" i="24"/>
  <c r="F18" i="24" s="1"/>
  <c r="D9" i="24"/>
  <c r="D10" i="24"/>
  <c r="W469" i="1" l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G30" i="24" l="1"/>
  <c r="D30" i="24"/>
  <c r="G29" i="24"/>
  <c r="E29" i="24"/>
  <c r="D29" i="24"/>
  <c r="G10" i="24"/>
  <c r="G15" i="24"/>
  <c r="D25" i="24" l="1"/>
  <c r="G16" i="24"/>
  <c r="E16" i="24"/>
  <c r="D17" i="24"/>
  <c r="E15" i="24"/>
  <c r="G14" i="24"/>
  <c r="E14" i="24"/>
  <c r="G13" i="24"/>
  <c r="E13" i="24"/>
  <c r="G12" i="24" l="1"/>
  <c r="E12" i="24"/>
  <c r="G17" i="24"/>
  <c r="E17" i="24"/>
  <c r="E9" i="24"/>
  <c r="G9" i="24"/>
  <c r="M554" i="1"/>
  <c r="I554" i="1"/>
  <c r="M553" i="1"/>
  <c r="I553" i="1"/>
  <c r="M552" i="1"/>
  <c r="I552" i="1"/>
  <c r="M551" i="1"/>
  <c r="I551" i="1"/>
  <c r="M550" i="1"/>
  <c r="I550" i="1"/>
  <c r="M549" i="1"/>
  <c r="I549" i="1"/>
  <c r="M548" i="1"/>
  <c r="I548" i="1"/>
  <c r="M547" i="1"/>
  <c r="I547" i="1"/>
  <c r="M546" i="1"/>
  <c r="I546" i="1"/>
  <c r="M545" i="1"/>
  <c r="I545" i="1"/>
  <c r="M544" i="1"/>
  <c r="I544" i="1"/>
  <c r="M543" i="1"/>
  <c r="I543" i="1"/>
  <c r="M542" i="1"/>
  <c r="I542" i="1"/>
  <c r="M541" i="1"/>
  <c r="I541" i="1"/>
  <c r="M540" i="1"/>
  <c r="I540" i="1"/>
  <c r="M539" i="1"/>
  <c r="I539" i="1"/>
  <c r="M538" i="1"/>
  <c r="I538" i="1"/>
  <c r="M537" i="1"/>
  <c r="I537" i="1"/>
  <c r="M536" i="1"/>
  <c r="I536" i="1"/>
  <c r="D35" i="24" l="1"/>
  <c r="I35" i="24" s="1"/>
  <c r="J35" i="24" s="1"/>
  <c r="D33" i="24"/>
  <c r="M535" i="1"/>
  <c r="I535" i="1"/>
  <c r="M534" i="1"/>
  <c r="I534" i="1"/>
  <c r="M533" i="1"/>
  <c r="I533" i="1"/>
  <c r="M532" i="1"/>
  <c r="I532" i="1"/>
  <c r="M531" i="1"/>
  <c r="I531" i="1"/>
  <c r="M530" i="1"/>
  <c r="I530" i="1"/>
  <c r="M529" i="1"/>
  <c r="I529" i="1"/>
  <c r="M528" i="1"/>
  <c r="I528" i="1"/>
  <c r="M527" i="1"/>
  <c r="I527" i="1"/>
  <c r="M526" i="1"/>
  <c r="I526" i="1"/>
  <c r="M525" i="1"/>
  <c r="I525" i="1"/>
  <c r="M524" i="1"/>
  <c r="I524" i="1"/>
  <c r="M523" i="1"/>
  <c r="I523" i="1"/>
  <c r="M522" i="1"/>
  <c r="I522" i="1"/>
  <c r="M521" i="1"/>
  <c r="I521" i="1"/>
  <c r="M520" i="1"/>
  <c r="I520" i="1"/>
  <c r="M519" i="1"/>
  <c r="I519" i="1"/>
  <c r="M518" i="1"/>
  <c r="I518" i="1"/>
  <c r="M517" i="1"/>
  <c r="I517" i="1"/>
  <c r="C2" i="24" l="1"/>
  <c r="K38" i="24" l="1"/>
  <c r="H29" i="24"/>
  <c r="F29" i="24"/>
  <c r="D15" i="24"/>
  <c r="D13" i="24"/>
  <c r="D14" i="24"/>
  <c r="D12" i="24"/>
  <c r="D16" i="24"/>
  <c r="I16" i="24" s="1"/>
  <c r="D27" i="24"/>
  <c r="D18" i="24"/>
  <c r="D19" i="24"/>
  <c r="D22" i="24"/>
  <c r="D26" i="24"/>
  <c r="F9" i="24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10" i="24" l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5" i="1"/>
  <c r="W470" i="1"/>
  <c r="W471" i="1"/>
  <c r="W472" i="1"/>
  <c r="W473" i="1"/>
  <c r="W474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J33" i="24" l="1"/>
  <c r="I33" i="24" l="1"/>
  <c r="D20" i="24" l="1"/>
  <c r="I9" i="24"/>
  <c r="I22" i="24" l="1"/>
  <c r="J22" i="24" s="1"/>
  <c r="H30" i="24"/>
  <c r="F30" i="24"/>
  <c r="J27" i="24"/>
  <c r="J26" i="24"/>
  <c r="J25" i="24"/>
  <c r="I20" i="24"/>
  <c r="J20" i="24" s="1"/>
  <c r="I19" i="24"/>
  <c r="J19" i="24" s="1"/>
  <c r="I18" i="24"/>
  <c r="J18" i="24" s="1"/>
  <c r="H17" i="24"/>
  <c r="F17" i="24"/>
  <c r="H16" i="24"/>
  <c r="F16" i="24"/>
  <c r="H15" i="24"/>
  <c r="H13" i="24"/>
  <c r="F13" i="24"/>
  <c r="H14" i="24"/>
  <c r="F14" i="24"/>
  <c r="H12" i="24"/>
  <c r="F12" i="24"/>
  <c r="H10" i="24"/>
  <c r="H9" i="24" l="1"/>
  <c r="I30" i="24"/>
  <c r="J30" i="24" s="1"/>
  <c r="J10" i="24"/>
  <c r="I13" i="24"/>
  <c r="J13" i="24" s="1"/>
  <c r="I29" i="24"/>
  <c r="J29" i="24" s="1"/>
  <c r="I14" i="24"/>
  <c r="J14" i="24" s="1"/>
  <c r="I17" i="24"/>
  <c r="J17" i="24" s="1"/>
  <c r="J16" i="24"/>
  <c r="I15" i="24"/>
  <c r="J15" i="24" s="1"/>
  <c r="F15" i="24"/>
  <c r="I12" i="24"/>
  <c r="J12" i="24" s="1"/>
  <c r="J9" i="24" l="1"/>
  <c r="J38" i="24" s="1"/>
  <c r="J39" i="24" s="1"/>
</calcChain>
</file>

<file path=xl/sharedStrings.xml><?xml version="1.0" encoding="utf-8"?>
<sst xmlns="http://schemas.openxmlformats.org/spreadsheetml/2006/main" count="1114" uniqueCount="263">
  <si>
    <t xml:space="preserve">CONTI = </t>
  </si>
  <si>
    <t>Reference this code as the Payer when the Child has insurance that won't pay</t>
  </si>
  <si>
    <t xml:space="preserve">CONTM = </t>
  </si>
  <si>
    <t>Reference this code as the Payer when the Child's Medicaid has gone INACTIVE.</t>
  </si>
  <si>
    <t xml:space="preserve">                                             FAMILIES</t>
  </si>
  <si>
    <t>T2024GQTL</t>
  </si>
  <si>
    <t>99368TL</t>
  </si>
  <si>
    <t>Unique #</t>
  </si>
  <si>
    <r>
      <t xml:space="preserve">Child's Name                                                            </t>
    </r>
    <r>
      <rPr>
        <sz val="8"/>
        <color theme="1"/>
        <rFont val="Tahoma"/>
        <family val="2"/>
      </rPr>
      <t>(Last Name, First Name)</t>
    </r>
  </si>
  <si>
    <t>Child's DOB</t>
  </si>
  <si>
    <t>Payer</t>
  </si>
  <si>
    <t>ICD-10</t>
  </si>
  <si>
    <t>Location</t>
  </si>
  <si>
    <r>
      <t xml:space="preserve">Gender                                </t>
    </r>
    <r>
      <rPr>
        <sz val="8"/>
        <color theme="1"/>
        <rFont val="Tahoma"/>
        <family val="2"/>
      </rPr>
      <t>(M / F)</t>
    </r>
  </si>
  <si>
    <t>Address</t>
  </si>
  <si>
    <t>Policy / Group #</t>
  </si>
  <si>
    <t>spider man</t>
  </si>
  <si>
    <t>MED</t>
  </si>
  <si>
    <t>F82</t>
  </si>
  <si>
    <t>m</t>
  </si>
  <si>
    <t>house</t>
  </si>
  <si>
    <t>P1</t>
  </si>
  <si>
    <t>new name 2</t>
  </si>
  <si>
    <t>F88</t>
  </si>
  <si>
    <t>street</t>
  </si>
  <si>
    <t>P2</t>
  </si>
  <si>
    <t>3 newly</t>
  </si>
  <si>
    <t>TPIN</t>
  </si>
  <si>
    <t>F91</t>
  </si>
  <si>
    <t>lane</t>
  </si>
  <si>
    <t>P3</t>
  </si>
  <si>
    <t>4 changed</t>
  </si>
  <si>
    <t>F1</t>
  </si>
  <si>
    <t>country</t>
  </si>
  <si>
    <t>P54</t>
  </si>
  <si>
    <t>tray 071023</t>
  </si>
  <si>
    <t>CONTM</t>
  </si>
  <si>
    <t>F7</t>
  </si>
  <si>
    <t>f</t>
  </si>
  <si>
    <t>world</t>
  </si>
  <si>
    <t>P6</t>
  </si>
  <si>
    <t>testubg</t>
  </si>
  <si>
    <t>f8</t>
  </si>
  <si>
    <t>place</t>
  </si>
  <si>
    <t>yr</t>
  </si>
  <si>
    <t xml:space="preserve">                             Natural Environment Service Log</t>
  </si>
  <si>
    <t xml:space="preserve"> </t>
  </si>
  <si>
    <t>If your "Families" Tab is Complete, you will ONLY have to fill in the Columns Headed in Yellow.  The rest of the information will populate automatically.</t>
  </si>
  <si>
    <t xml:space="preserve">AGENCY = </t>
  </si>
  <si>
    <t>Provider Name, Discipline</t>
  </si>
  <si>
    <t>Date</t>
  </si>
  <si>
    <t>Per my HPC Provider Contract, by typing my name here I attest that the following information is true and accurate.</t>
  </si>
  <si>
    <t>Entries must be typed and submitted electronically.</t>
  </si>
  <si>
    <t>Time in</t>
  </si>
  <si>
    <t>Time Out</t>
  </si>
  <si>
    <t>Child's Name</t>
  </si>
  <si>
    <t>CPT</t>
  </si>
  <si>
    <t>GT Modifier</t>
  </si>
  <si>
    <t>Units</t>
  </si>
  <si>
    <t>Charges</t>
  </si>
  <si>
    <t>PAYER</t>
  </si>
  <si>
    <t>Denial Attached</t>
  </si>
  <si>
    <t>L</t>
  </si>
  <si>
    <t>Provider</t>
  </si>
  <si>
    <t>Trav Miles</t>
  </si>
  <si>
    <t>Claim #</t>
  </si>
  <si>
    <t>Claim Submitted date</t>
  </si>
  <si>
    <t>Claim Denied date</t>
  </si>
  <si>
    <t>Blanket Denial ?</t>
  </si>
  <si>
    <t>G</t>
  </si>
  <si>
    <t>9Am</t>
  </si>
  <si>
    <t>N - No</t>
  </si>
  <si>
    <t>2 - TELE-HEALTH</t>
  </si>
  <si>
    <t>SSP</t>
  </si>
  <si>
    <t>11am</t>
  </si>
  <si>
    <t>T1024GPUK</t>
  </si>
  <si>
    <t>1 - HOME</t>
  </si>
  <si>
    <t>T2024TL</t>
  </si>
  <si>
    <t>1pm</t>
  </si>
  <si>
    <t>2pm</t>
  </si>
  <si>
    <t>T1027SC</t>
  </si>
  <si>
    <t>2:15pm</t>
  </si>
  <si>
    <t>3:15pm</t>
  </si>
  <si>
    <t>Y - Yes</t>
  </si>
  <si>
    <t>G3546</t>
  </si>
  <si>
    <t>09/0/22</t>
  </si>
  <si>
    <t>N</t>
  </si>
  <si>
    <t>2:00PM</t>
  </si>
  <si>
    <t>2:15PM</t>
  </si>
  <si>
    <t>3:00PM</t>
  </si>
  <si>
    <t>4:00PM</t>
  </si>
  <si>
    <t>me</t>
  </si>
  <si>
    <t>CONT</t>
  </si>
  <si>
    <t>H2019HR</t>
  </si>
  <si>
    <t>T1027TTSC</t>
  </si>
  <si>
    <t>T1024</t>
  </si>
  <si>
    <t>T1024TLTS</t>
  </si>
  <si>
    <t>T1024GOTS</t>
  </si>
  <si>
    <t>T1024GPTS</t>
  </si>
  <si>
    <t>T1024GNTS</t>
  </si>
  <si>
    <t>T1024TSTS</t>
  </si>
  <si>
    <t>T1024TL</t>
  </si>
  <si>
    <t>T1024GOUK</t>
  </si>
  <si>
    <t>T1024GNUK</t>
  </si>
  <si>
    <t>T1024HNUK</t>
  </si>
  <si>
    <t>97530HM</t>
  </si>
  <si>
    <t>CONTI</t>
  </si>
  <si>
    <t>L = Location: 12-HOME, 99-OTHER Public Place</t>
  </si>
  <si>
    <t>SERVICE CODE</t>
  </si>
  <si>
    <t>DESCRIPTION</t>
  </si>
  <si>
    <t>CPT CODE</t>
  </si>
  <si>
    <t>FEE / 1 UNIT</t>
  </si>
  <si>
    <t>PAYER CODES</t>
  </si>
  <si>
    <t>ASTE</t>
  </si>
  <si>
    <t>ASSISTIVE TECHNOLOGY EVAL</t>
  </si>
  <si>
    <t>Event</t>
  </si>
  <si>
    <t>Early Steps Reimburseable Service</t>
  </si>
  <si>
    <t>FLEPIC NESF</t>
  </si>
  <si>
    <t>FLEPIC NE Support Fee</t>
  </si>
  <si>
    <t>1 Hour</t>
  </si>
  <si>
    <t>Medicaid Reimburseable Service</t>
  </si>
  <si>
    <t>COIFF</t>
  </si>
  <si>
    <t>TEAM REVIEW - Face-to-Face</t>
  </si>
  <si>
    <t>Private Insurance Reimburseable Service</t>
  </si>
  <si>
    <t>COIFP</t>
  </si>
  <si>
    <t>TEAM REVIEW - Phone</t>
  </si>
  <si>
    <t>Private insurance will not reimburse service (Use with valid denials)</t>
  </si>
  <si>
    <t>CONIF</t>
  </si>
  <si>
    <t>Inactive Medicaid, Early Steps Reimburseable Service</t>
  </si>
  <si>
    <t>CONIP</t>
  </si>
  <si>
    <t>CONSF</t>
  </si>
  <si>
    <t>Consult - Speech face to face</t>
  </si>
  <si>
    <t>CONPF</t>
  </si>
  <si>
    <t>Consult PT face to face</t>
  </si>
  <si>
    <t>CONOF</t>
  </si>
  <si>
    <t>Consult OT face to face</t>
  </si>
  <si>
    <t>*Reference this Code at the beginning of the Child's Name, i.e. CONTM-John Doe</t>
  </si>
  <si>
    <t>COUN</t>
  </si>
  <si>
    <t>COUNSELING</t>
  </si>
  <si>
    <t>EIGF</t>
  </si>
  <si>
    <t>EI GROUP SESSION</t>
  </si>
  <si>
    <t>EIIF</t>
  </si>
  <si>
    <t>EI SESSION</t>
  </si>
  <si>
    <t>EXIT</t>
  </si>
  <si>
    <t>INTR</t>
  </si>
  <si>
    <t>Interpreter</t>
  </si>
  <si>
    <t>T1013</t>
  </si>
  <si>
    <t>IPDEF</t>
  </si>
  <si>
    <t>Follow-up Eval - LCSW, LSP, RN</t>
  </si>
  <si>
    <t>5 - CHILD CARE</t>
  </si>
  <si>
    <t>Follow-up Eval - OT</t>
  </si>
  <si>
    <t>F - FAMILY DAY CARE</t>
  </si>
  <si>
    <t>Follow-up Eval - PT</t>
  </si>
  <si>
    <t>P - PUBLIC PLACE</t>
  </si>
  <si>
    <t>Follow-up Eval - SPL</t>
  </si>
  <si>
    <t>Follow-up Eval - ITDS</t>
  </si>
  <si>
    <t>IPDEI</t>
  </si>
  <si>
    <t>Initial Eval - LCSW, LSP, RN</t>
  </si>
  <si>
    <t>Initial Eval - OT</t>
  </si>
  <si>
    <t>Initial Eval - PT</t>
  </si>
  <si>
    <t>Initial Eval - SPL</t>
  </si>
  <si>
    <t>Initial Eval - ITDS</t>
  </si>
  <si>
    <t>NESF</t>
  </si>
  <si>
    <t>NE SUPPORT FEE</t>
  </si>
  <si>
    <t>OCCT</t>
  </si>
  <si>
    <t>OCCT. THERAPY</t>
  </si>
  <si>
    <t>OCCT. THERAPY BY ASST.</t>
  </si>
  <si>
    <t>OCTH</t>
  </si>
  <si>
    <t>OCCT. EVAL</t>
  </si>
  <si>
    <t>PHY</t>
  </si>
  <si>
    <t>PHYSICAL THERAPY</t>
  </si>
  <si>
    <t>PSTH</t>
  </si>
  <si>
    <t>PHYSICAL THERAPY EVAL (Moderate Complexity)</t>
  </si>
  <si>
    <t>PHYSICAL THERAPY EVAL (High Complexity)</t>
  </si>
  <si>
    <t>PHYSICAL THERAPY EVAL</t>
  </si>
  <si>
    <t>SPCH</t>
  </si>
  <si>
    <t>SPEECH EVAL (Behav + Quality Analysis of Voice and Res.)</t>
  </si>
  <si>
    <t>SPEECH EVAL (Speech sound prod; eval lang comp)</t>
  </si>
  <si>
    <t>SPEECH EVAL (Eval Speech and Sound Production)</t>
  </si>
  <si>
    <t>SPEECH EVAL (Speech Fluency)</t>
  </si>
  <si>
    <t>SPL</t>
  </si>
  <si>
    <t>SPEECH THERAPY</t>
  </si>
  <si>
    <t>SPEECH THERAPY ASST.</t>
  </si>
  <si>
    <t>SCREEN</t>
  </si>
  <si>
    <t>screening by licensed provider</t>
  </si>
  <si>
    <t>T1023</t>
  </si>
  <si>
    <t>1 hour</t>
  </si>
  <si>
    <r>
      <rPr>
        <b/>
        <i/>
        <sz val="13"/>
        <color theme="1"/>
        <rFont val="Calibri"/>
        <family val="2"/>
        <scheme val="minor"/>
      </rPr>
      <t xml:space="preserve">*Right Click on </t>
    </r>
    <r>
      <rPr>
        <b/>
        <i/>
        <sz val="11"/>
        <color theme="1"/>
        <rFont val="Calibri"/>
        <family val="2"/>
        <scheme val="minor"/>
      </rPr>
      <t>"</t>
    </r>
    <r>
      <rPr>
        <b/>
        <sz val="11"/>
        <color theme="1"/>
        <rFont val="Calibri"/>
        <family val="2"/>
        <scheme val="minor"/>
      </rPr>
      <t>Row Labels</t>
    </r>
    <r>
      <rPr>
        <b/>
        <i/>
        <sz val="11"/>
        <color theme="1"/>
        <rFont val="Calibri"/>
        <family val="2"/>
        <scheme val="minor"/>
      </rPr>
      <t>"</t>
    </r>
    <r>
      <rPr>
        <b/>
        <i/>
        <sz val="13"/>
        <color theme="1"/>
        <rFont val="Calibri"/>
        <family val="2"/>
        <scheme val="minor"/>
      </rPr>
      <t xml:space="preserve"> and then Left Click on Refresh</t>
    </r>
  </si>
  <si>
    <t>Row Labels</t>
  </si>
  <si>
    <t>Sum of Units</t>
  </si>
  <si>
    <t>Grand Total</t>
  </si>
  <si>
    <t>TO:</t>
  </si>
  <si>
    <t>MONTH of Service:</t>
  </si>
  <si>
    <t>MARCH</t>
  </si>
  <si>
    <t>Health Planning Council of SW FL Inc. c/o Early Steps Program</t>
  </si>
  <si>
    <t>From Agency:</t>
  </si>
  <si>
    <t>The agency name</t>
  </si>
  <si>
    <t>Date of Invoice:</t>
  </si>
  <si>
    <t>The</t>
  </si>
  <si>
    <t>Address:</t>
  </si>
  <si>
    <t>The agency address</t>
  </si>
  <si>
    <t>Phone:</t>
  </si>
  <si>
    <t>Email:</t>
  </si>
  <si>
    <t>Service Description</t>
  </si>
  <si>
    <t>CPT Code</t>
  </si>
  <si>
    <t>Total Units</t>
  </si>
  <si>
    <t>TPIN $</t>
  </si>
  <si>
    <t>MED $</t>
  </si>
  <si>
    <t>CONT $</t>
  </si>
  <si>
    <t>Resubmitted Part C                       (EOB attached)</t>
  </si>
  <si>
    <t>Early Intervention Session:</t>
  </si>
  <si>
    <t>Early Intervention / Tele</t>
  </si>
  <si>
    <t>Playgroup/Caregiver Group / Tele</t>
  </si>
  <si>
    <t>Therapy:</t>
  </si>
  <si>
    <t>Physical Therapy Eval.</t>
  </si>
  <si>
    <t>JANUARY</t>
  </si>
  <si>
    <t>Physical Therapy / Tele</t>
  </si>
  <si>
    <t xml:space="preserve">   </t>
  </si>
  <si>
    <t>FEBRUARY</t>
  </si>
  <si>
    <t>Occupational Therapy Eval.</t>
  </si>
  <si>
    <t>Occupational Therapy / Tele</t>
  </si>
  <si>
    <t>APRIL</t>
  </si>
  <si>
    <t>Speech Therapy Eval.</t>
  </si>
  <si>
    <t>MAY</t>
  </si>
  <si>
    <t>SpeechTherapy / Tele</t>
  </si>
  <si>
    <t>JUNE</t>
  </si>
  <si>
    <t>Counseling</t>
  </si>
  <si>
    <t>JULY</t>
  </si>
  <si>
    <r>
      <t>Consult &amp; Zone</t>
    </r>
    <r>
      <rPr>
        <i/>
        <sz val="9"/>
        <rFont val="Arial"/>
        <family val="2"/>
      </rPr>
      <t xml:space="preserve"> </t>
    </r>
    <r>
      <rPr>
        <i/>
        <sz val="8"/>
        <rFont val="Arial"/>
        <family val="2"/>
      </rPr>
      <t>(Face-To-Face)</t>
    </r>
  </si>
  <si>
    <t>AUGUST</t>
  </si>
  <si>
    <r>
      <t>Consult &amp; Zone</t>
    </r>
    <r>
      <rPr>
        <i/>
        <sz val="9"/>
        <rFont val="Arial"/>
        <family val="2"/>
      </rPr>
      <t xml:space="preserve"> </t>
    </r>
    <r>
      <rPr>
        <i/>
        <sz val="8"/>
        <rFont val="Arial"/>
        <family val="2"/>
      </rPr>
      <t>(Phone / WebEx)</t>
    </r>
  </si>
  <si>
    <t>SEPTEMBER</t>
  </si>
  <si>
    <t>Auditory Rehab Service</t>
  </si>
  <si>
    <t>Submit CPT</t>
  </si>
  <si>
    <t>DECEMBER</t>
  </si>
  <si>
    <t>Assistive Tech Eval</t>
  </si>
  <si>
    <t>Assistive Technology</t>
  </si>
  <si>
    <t>ASST</t>
  </si>
  <si>
    <t>Team Reviews / Exits:</t>
  </si>
  <si>
    <r>
      <t xml:space="preserve">Team Review-Consult </t>
    </r>
    <r>
      <rPr>
        <i/>
        <sz val="8"/>
        <rFont val="Arial"/>
        <family val="2"/>
      </rPr>
      <t>(Face-To-Face)</t>
    </r>
  </si>
  <si>
    <r>
      <t xml:space="preserve">Team Review-Consult </t>
    </r>
    <r>
      <rPr>
        <i/>
        <sz val="8"/>
        <rFont val="Arial"/>
        <family val="2"/>
      </rPr>
      <t>(Phone)</t>
    </r>
  </si>
  <si>
    <t>Exit</t>
  </si>
  <si>
    <t>Team Evaluations:</t>
  </si>
  <si>
    <t>Team Evaluation LHCP / Tele</t>
  </si>
  <si>
    <t>T1024****</t>
  </si>
  <si>
    <t>Team Evaluation ITDS / Tele</t>
  </si>
  <si>
    <t>NE Support Fee:</t>
  </si>
  <si>
    <t>Natural Environment Support Fee</t>
  </si>
  <si>
    <t>FLEPIC - NE Support Fee</t>
  </si>
  <si>
    <t>Other:</t>
  </si>
  <si>
    <t>Mileage Reimbursement</t>
  </si>
  <si>
    <t>TRAVS</t>
  </si>
  <si>
    <t>RECOUPMENT</t>
  </si>
  <si>
    <t>Over Payment(s)</t>
  </si>
  <si>
    <t>N/A</t>
  </si>
  <si>
    <t>TOTAL:</t>
  </si>
  <si>
    <t>Total Part C:</t>
  </si>
  <si>
    <t>97530GO</t>
  </si>
  <si>
    <t>92507HM</t>
  </si>
  <si>
    <t>Fee / Hour</t>
  </si>
  <si>
    <t xml:space="preserve">CONSULT - Phone </t>
  </si>
  <si>
    <t>CONSULT - Face-to-Face or Remote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</si>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</sst>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0000000"/>
    <numFmt numFmtId="167" formatCode="mm/dd/yy;@"/>
    <numFmt numFmtId="168" formatCode="[$-409]h:mm\ AM/PM;@"/>
    <numFmt numFmtId="169" formatCode="&quot;$&quot;#,##0.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3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ahoma"/>
      <family val="2"/>
    </font>
    <font>
      <sz val="20"/>
      <color theme="1"/>
      <name val="Vladimir Script"/>
      <family val="4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13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12"/>
      <name val="Arial"/>
      <family val="2"/>
    </font>
    <font>
      <b/>
      <sz val="15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imes New Roman"/>
      <family val="1"/>
    </font>
    <font>
      <i/>
      <sz val="6.5"/>
      <color theme="1"/>
      <name val="Tahoma"/>
      <family val="2"/>
    </font>
    <font>
      <b/>
      <sz val="6.5"/>
      <color rgb="FFFF0000"/>
      <name val="Tahoma"/>
      <family val="2"/>
    </font>
    <font>
      <sz val="8"/>
      <color theme="1"/>
      <name val="Times New Roman"/>
      <family val="1"/>
    </font>
    <font>
      <b/>
      <sz val="12"/>
      <color theme="1"/>
      <name val="Tahoma"/>
      <family val="2"/>
    </font>
    <font>
      <sz val="7"/>
      <color theme="1"/>
      <name val="Tahoma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u/>
      <sz val="11"/>
      <color theme="10"/>
      <name val="Arial"/>
      <family val="2"/>
    </font>
    <font>
      <b/>
      <sz val="9"/>
      <color theme="0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7"/>
      <color theme="1"/>
      <name val="Times New Roman"/>
      <family val="1"/>
    </font>
    <font>
      <sz val="6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0" fontId="19" fillId="0" borderId="0"/>
    <xf numFmtId="0" fontId="32" fillId="0" borderId="0" applyNumberFormat="0" applyFill="0" applyBorder="0" applyAlignment="0" applyProtection="0"/>
    <xf numFmtId="0" fontId="11" fillId="9" borderId="0" applyNumberFormat="0" applyBorder="0" applyAlignment="0" applyProtection="0"/>
  </cellStyleXfs>
  <cellXfs count="296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4" borderId="11" xfId="0" applyNumberFormat="1" applyFont="1" applyFill="1" applyBorder="1" applyAlignment="1" applyProtection="1">
      <alignment horizontal="right" vertical="center"/>
      <protection locked="0"/>
    </xf>
    <xf numFmtId="14" fontId="7" fillId="4" borderId="10" xfId="0" applyNumberFormat="1" applyFont="1" applyFill="1" applyBorder="1" applyAlignment="1" applyProtection="1">
      <alignment horizontal="right" vertical="center"/>
      <protection locked="0"/>
    </xf>
    <xf numFmtId="14" fontId="6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7" fillId="4" borderId="11" xfId="0" applyNumberFormat="1" applyFont="1" applyFill="1" applyBorder="1" applyAlignment="1" applyProtection="1">
      <alignment horizontal="center" vertical="center"/>
      <protection locked="0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vertical="center"/>
    </xf>
    <xf numFmtId="14" fontId="3" fillId="0" borderId="12" xfId="0" applyNumberFormat="1" applyFont="1" applyBorder="1" applyAlignment="1">
      <alignment horizontal="left" vertical="center"/>
    </xf>
    <xf numFmtId="14" fontId="5" fillId="0" borderId="0" xfId="0" applyNumberFormat="1" applyFont="1" applyAlignment="1">
      <alignment vertical="center"/>
    </xf>
    <xf numFmtId="0" fontId="12" fillId="0" borderId="0" xfId="0" applyFont="1"/>
    <xf numFmtId="44" fontId="2" fillId="0" borderId="0" xfId="1" applyFont="1" applyFill="1" applyBorder="1" applyAlignment="1" applyProtection="1">
      <alignment vertical="center"/>
    </xf>
    <xf numFmtId="44" fontId="12" fillId="0" borderId="8" xfId="1" applyFont="1" applyBorder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44" fontId="12" fillId="5" borderId="8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1" fillId="0" borderId="0" xfId="1" applyFont="1" applyFill="1" applyAlignment="1" applyProtection="1">
      <alignment vertical="center"/>
    </xf>
    <xf numFmtId="44" fontId="1" fillId="0" borderId="12" xfId="1" applyFont="1" applyFill="1" applyBorder="1" applyAlignment="1" applyProtection="1">
      <alignment vertical="center"/>
    </xf>
    <xf numFmtId="44" fontId="8" fillId="0" borderId="0" xfId="1" applyFont="1" applyFill="1" applyAlignment="1" applyProtection="1">
      <alignment vertical="center"/>
    </xf>
    <xf numFmtId="2" fontId="1" fillId="0" borderId="0" xfId="0" applyNumberFormat="1" applyFont="1" applyAlignment="1">
      <alignment vertical="center"/>
    </xf>
    <xf numFmtId="2" fontId="1" fillId="0" borderId="12" xfId="0" applyNumberFormat="1" applyFont="1" applyBorder="1" applyAlignment="1">
      <alignment vertical="center"/>
    </xf>
    <xf numFmtId="2" fontId="8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vertical="center"/>
    </xf>
    <xf numFmtId="44" fontId="5" fillId="0" borderId="0" xfId="1" applyFont="1" applyBorder="1" applyAlignment="1" applyProtection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44" fontId="12" fillId="5" borderId="8" xfId="1" applyFont="1" applyFill="1" applyBorder="1" applyAlignment="1">
      <alignment horizontal="left"/>
    </xf>
    <xf numFmtId="44" fontId="12" fillId="0" borderId="8" xfId="1" applyFont="1" applyBorder="1" applyAlignment="1">
      <alignment horizontal="left"/>
    </xf>
    <xf numFmtId="44" fontId="12" fillId="0" borderId="0" xfId="1" applyFont="1" applyAlignment="1">
      <alignment horizontal="left"/>
    </xf>
    <xf numFmtId="0" fontId="20" fillId="0" borderId="0" xfId="2" applyFont="1"/>
    <xf numFmtId="2" fontId="20" fillId="5" borderId="0" xfId="2" applyNumberFormat="1" applyFont="1" applyFill="1"/>
    <xf numFmtId="0" fontId="20" fillId="5" borderId="0" xfId="2" applyFont="1" applyFill="1"/>
    <xf numFmtId="164" fontId="20" fillId="5" borderId="0" xfId="2" applyNumberFormat="1" applyFont="1" applyFill="1" applyAlignment="1">
      <alignment horizontal="right"/>
    </xf>
    <xf numFmtId="0" fontId="20" fillId="0" borderId="0" xfId="2" applyFont="1" applyAlignment="1">
      <alignment horizontal="left" wrapText="1"/>
    </xf>
    <xf numFmtId="2" fontId="20" fillId="0" borderId="0" xfId="2" applyNumberFormat="1" applyFont="1"/>
    <xf numFmtId="164" fontId="20" fillId="0" borderId="0" xfId="2" applyNumberFormat="1" applyFont="1" applyAlignment="1">
      <alignment horizontal="right"/>
    </xf>
    <xf numFmtId="0" fontId="21" fillId="0" borderId="0" xfId="2" applyFont="1"/>
    <xf numFmtId="0" fontId="20" fillId="0" borderId="14" xfId="2" applyFont="1" applyBorder="1"/>
    <xf numFmtId="0" fontId="20" fillId="0" borderId="0" xfId="2" applyFont="1" applyAlignment="1">
      <alignment horizontal="left"/>
    </xf>
    <xf numFmtId="44" fontId="20" fillId="7" borderId="8" xfId="2" applyNumberFormat="1" applyFont="1" applyFill="1" applyBorder="1" applyAlignment="1">
      <alignment horizontal="right"/>
    </xf>
    <xf numFmtId="0" fontId="20" fillId="7" borderId="8" xfId="2" applyFont="1" applyFill="1" applyBorder="1" applyAlignment="1">
      <alignment horizontal="right"/>
    </xf>
    <xf numFmtId="2" fontId="20" fillId="7" borderId="8" xfId="2" applyNumberFormat="1" applyFont="1" applyFill="1" applyBorder="1" applyAlignment="1">
      <alignment horizontal="right"/>
    </xf>
    <xf numFmtId="164" fontId="20" fillId="7" borderId="8" xfId="2" applyNumberFormat="1" applyFont="1" applyFill="1" applyBorder="1" applyAlignment="1">
      <alignment horizontal="right"/>
    </xf>
    <xf numFmtId="0" fontId="20" fillId="7" borderId="8" xfId="2" applyFont="1" applyFill="1" applyBorder="1" applyAlignment="1">
      <alignment horizontal="left" wrapText="1"/>
    </xf>
    <xf numFmtId="0" fontId="22" fillId="7" borderId="7" xfId="2" applyFont="1" applyFill="1" applyBorder="1" applyAlignment="1">
      <alignment horizontal="left"/>
    </xf>
    <xf numFmtId="39" fontId="20" fillId="0" borderId="16" xfId="2" applyNumberFormat="1" applyFont="1" applyBorder="1" applyAlignment="1">
      <alignment horizontal="right"/>
    </xf>
    <xf numFmtId="2" fontId="20" fillId="5" borderId="16" xfId="2" applyNumberFormat="1" applyFont="1" applyFill="1" applyBorder="1" applyAlignment="1" applyProtection="1">
      <alignment horizontal="right"/>
      <protection locked="0"/>
    </xf>
    <xf numFmtId="2" fontId="20" fillId="5" borderId="14" xfId="2" applyNumberFormat="1" applyFont="1" applyFill="1" applyBorder="1" applyAlignment="1" applyProtection="1">
      <alignment horizontal="right"/>
      <protection locked="0"/>
    </xf>
    <xf numFmtId="0" fontId="20" fillId="0" borderId="14" xfId="2" applyFont="1" applyBorder="1" applyAlignment="1">
      <alignment horizontal="left" wrapText="1"/>
    </xf>
    <xf numFmtId="44" fontId="20" fillId="6" borderId="14" xfId="2" applyNumberFormat="1" applyFont="1" applyFill="1" applyBorder="1" applyAlignment="1">
      <alignment horizontal="right"/>
    </xf>
    <xf numFmtId="2" fontId="20" fillId="6" borderId="14" xfId="2" applyNumberFormat="1" applyFont="1" applyFill="1" applyBorder="1" applyAlignment="1">
      <alignment horizontal="right"/>
    </xf>
    <xf numFmtId="4" fontId="20" fillId="6" borderId="14" xfId="2" applyNumberFormat="1" applyFont="1" applyFill="1" applyBorder="1" applyAlignment="1">
      <alignment horizontal="right"/>
    </xf>
    <xf numFmtId="164" fontId="22" fillId="0" borderId="14" xfId="2" applyNumberFormat="1" applyFont="1" applyBorder="1" applyAlignment="1">
      <alignment horizontal="right"/>
    </xf>
    <xf numFmtId="44" fontId="20" fillId="5" borderId="15" xfId="2" applyNumberFormat="1" applyFont="1" applyFill="1" applyBorder="1" applyAlignment="1" applyProtection="1">
      <alignment horizontal="right"/>
      <protection locked="0"/>
    </xf>
    <xf numFmtId="44" fontId="20" fillId="5" borderId="16" xfId="2" applyNumberFormat="1" applyFont="1" applyFill="1" applyBorder="1" applyAlignment="1" applyProtection="1">
      <alignment horizontal="right"/>
      <protection locked="0"/>
    </xf>
    <xf numFmtId="4" fontId="20" fillId="5" borderId="16" xfId="2" applyNumberFormat="1" applyFont="1" applyFill="1" applyBorder="1" applyAlignment="1" applyProtection="1">
      <alignment horizontal="right"/>
      <protection locked="0"/>
    </xf>
    <xf numFmtId="44" fontId="20" fillId="6" borderId="9" xfId="2" applyNumberFormat="1" applyFont="1" applyFill="1" applyBorder="1" applyAlignment="1">
      <alignment horizontal="right"/>
    </xf>
    <xf numFmtId="2" fontId="20" fillId="6" borderId="7" xfId="2" applyNumberFormat="1" applyFont="1" applyFill="1" applyBorder="1" applyAlignment="1">
      <alignment horizontal="right"/>
    </xf>
    <xf numFmtId="4" fontId="20" fillId="6" borderId="7" xfId="2" applyNumberFormat="1" applyFont="1" applyFill="1" applyBorder="1" applyAlignment="1">
      <alignment horizontal="right"/>
    </xf>
    <xf numFmtId="0" fontId="22" fillId="7" borderId="7" xfId="2" applyFont="1" applyFill="1" applyBorder="1" applyAlignment="1">
      <alignment horizontal="left" wrapText="1"/>
    </xf>
    <xf numFmtId="0" fontId="21" fillId="0" borderId="0" xfId="2" applyFont="1" applyAlignment="1">
      <alignment horizontal="left"/>
    </xf>
    <xf numFmtId="0" fontId="21" fillId="7" borderId="14" xfId="2" applyFont="1" applyFill="1" applyBorder="1" applyAlignment="1">
      <alignment horizontal="center" vertical="center" wrapText="1"/>
    </xf>
    <xf numFmtId="164" fontId="21" fillId="7" borderId="14" xfId="2" applyNumberFormat="1" applyFont="1" applyFill="1" applyBorder="1" applyAlignment="1">
      <alignment horizontal="center" vertical="center"/>
    </xf>
    <xf numFmtId="0" fontId="21" fillId="7" borderId="7" xfId="2" applyFont="1" applyFill="1" applyBorder="1" applyAlignment="1">
      <alignment horizontal="center" vertical="center"/>
    </xf>
    <xf numFmtId="0" fontId="21" fillId="0" borderId="0" xfId="2" applyFont="1" applyAlignment="1">
      <alignment horizontal="center" wrapText="1"/>
    </xf>
    <xf numFmtId="2" fontId="21" fillId="0" borderId="0" xfId="2" applyNumberFormat="1" applyFont="1" applyAlignment="1">
      <alignment horizontal="center" wrapText="1"/>
    </xf>
    <xf numFmtId="164" fontId="21" fillId="0" borderId="0" xfId="2" applyNumberFormat="1" applyFont="1" applyAlignment="1">
      <alignment horizontal="right"/>
    </xf>
    <xf numFmtId="0" fontId="21" fillId="0" borderId="0" xfId="2" applyFont="1" applyAlignment="1">
      <alignment horizontal="left" wrapText="1"/>
    </xf>
    <xf numFmtId="0" fontId="26" fillId="0" borderId="0" xfId="2" applyFont="1" applyAlignment="1">
      <alignment horizontal="left"/>
    </xf>
    <xf numFmtId="2" fontId="23" fillId="0" borderId="0" xfId="2" applyNumberFormat="1" applyFont="1"/>
    <xf numFmtId="0" fontId="23" fillId="0" borderId="0" xfId="2" applyFont="1"/>
    <xf numFmtId="0" fontId="23" fillId="0" borderId="0" xfId="2" applyFont="1" applyAlignment="1">
      <alignment horizontal="right"/>
    </xf>
    <xf numFmtId="2" fontId="21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4" fontId="0" fillId="0" borderId="0" xfId="1" applyFont="1"/>
    <xf numFmtId="2" fontId="0" fillId="0" borderId="0" xfId="0" applyNumberFormat="1"/>
    <xf numFmtId="2" fontId="20" fillId="0" borderId="14" xfId="2" applyNumberFormat="1" applyFont="1" applyBorder="1" applyAlignment="1">
      <alignment horizontal="right"/>
    </xf>
    <xf numFmtId="0" fontId="22" fillId="0" borderId="0" xfId="2" applyFont="1" applyAlignment="1">
      <alignment horizontal="right"/>
    </xf>
    <xf numFmtId="44" fontId="20" fillId="6" borderId="8" xfId="2" applyNumberFormat="1" applyFont="1" applyFill="1" applyBorder="1" applyAlignment="1">
      <alignment horizontal="right"/>
    </xf>
    <xf numFmtId="2" fontId="20" fillId="6" borderId="8" xfId="2" applyNumberFormat="1" applyFont="1" applyFill="1" applyBorder="1" applyAlignment="1">
      <alignment horizontal="right"/>
    </xf>
    <xf numFmtId="44" fontId="21" fillId="5" borderId="14" xfId="2" applyNumberFormat="1" applyFont="1" applyFill="1" applyBorder="1" applyAlignment="1" applyProtection="1">
      <alignment horizontal="right"/>
      <protection locked="0"/>
    </xf>
    <xf numFmtId="44" fontId="21" fillId="5" borderId="15" xfId="2" applyNumberFormat="1" applyFont="1" applyFill="1" applyBorder="1" applyAlignment="1" applyProtection="1">
      <alignment horizontal="right"/>
      <protection locked="0"/>
    </xf>
    <xf numFmtId="44" fontId="21" fillId="0" borderId="14" xfId="2" applyNumberFormat="1" applyFont="1" applyBorder="1" applyAlignment="1">
      <alignment horizontal="right"/>
    </xf>
    <xf numFmtId="49" fontId="9" fillId="5" borderId="4" xfId="0" applyNumberFormat="1" applyFont="1" applyFill="1" applyBorder="1" applyAlignment="1">
      <alignment horizontal="center" vertical="center"/>
    </xf>
    <xf numFmtId="49" fontId="9" fillId="5" borderId="6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5" borderId="8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3" fillId="5" borderId="8" xfId="0" applyFont="1" applyFill="1" applyBorder="1" applyAlignment="1">
      <alignment horizontal="right"/>
    </xf>
    <xf numFmtId="0" fontId="13" fillId="0" borderId="8" xfId="0" applyFont="1" applyBorder="1" applyAlignment="1">
      <alignment horizontal="right"/>
    </xf>
    <xf numFmtId="14" fontId="10" fillId="0" borderId="13" xfId="0" applyNumberFormat="1" applyFont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 shrinkToFit="1"/>
      <protection locked="0"/>
    </xf>
    <xf numFmtId="49" fontId="7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14" fontId="7" fillId="4" borderId="11" xfId="0" applyNumberFormat="1" applyFont="1" applyFill="1" applyBorder="1" applyAlignment="1" applyProtection="1">
      <alignment horizontal="center" vertical="center"/>
      <protection locked="0"/>
    </xf>
    <xf numFmtId="14" fontId="7" fillId="4" borderId="1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49" fontId="1" fillId="0" borderId="0" xfId="0" applyNumberFormat="1" applyFont="1" applyAlignment="1">
      <alignment horizontal="right" vertical="center"/>
    </xf>
    <xf numFmtId="14" fontId="10" fillId="0" borderId="13" xfId="0" applyNumberFormat="1" applyFont="1" applyBorder="1" applyAlignment="1">
      <alignment horizontal="right" vertical="center"/>
    </xf>
    <xf numFmtId="49" fontId="1" fillId="0" borderId="12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14" fontId="34" fillId="5" borderId="16" xfId="0" applyNumberFormat="1" applyFont="1" applyFill="1" applyBorder="1" applyAlignment="1">
      <alignment horizontal="center" vertical="center"/>
    </xf>
    <xf numFmtId="49" fontId="34" fillId="5" borderId="17" xfId="0" applyNumberFormat="1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2" fontId="34" fillId="5" borderId="17" xfId="0" applyNumberFormat="1" applyFont="1" applyFill="1" applyBorder="1" applyAlignment="1">
      <alignment horizontal="center" vertical="center"/>
    </xf>
    <xf numFmtId="44" fontId="34" fillId="2" borderId="17" xfId="1" applyFont="1" applyFill="1" applyBorder="1" applyAlignment="1" applyProtection="1">
      <alignment horizontal="center" vertical="center"/>
    </xf>
    <xf numFmtId="14" fontId="34" fillId="2" borderId="3" xfId="0" applyNumberFormat="1" applyFont="1" applyFill="1" applyBorder="1" applyAlignment="1">
      <alignment horizontal="center" vertical="center" wrapText="1"/>
    </xf>
    <xf numFmtId="14" fontId="34" fillId="2" borderId="4" xfId="0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left"/>
    </xf>
    <xf numFmtId="14" fontId="9" fillId="0" borderId="2" xfId="0" applyNumberFormat="1" applyFont="1" applyBorder="1" applyAlignment="1">
      <alignment horizontal="left" vertical="top"/>
    </xf>
    <xf numFmtId="2" fontId="38" fillId="0" borderId="0" xfId="0" applyNumberFormat="1" applyFont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0" xfId="0" applyFont="1" applyAlignment="1">
      <alignment vertical="top" wrapText="1"/>
    </xf>
    <xf numFmtId="14" fontId="39" fillId="0" borderId="13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13" xfId="0" applyFont="1" applyBorder="1" applyAlignment="1">
      <alignment vertical="center"/>
    </xf>
    <xf numFmtId="0" fontId="36" fillId="0" borderId="0" xfId="0" applyFont="1" applyAlignment="1">
      <alignment horizontal="left" vertical="top"/>
    </xf>
    <xf numFmtId="0" fontId="40" fillId="0" borderId="17" xfId="0" applyFont="1" applyBorder="1" applyAlignment="1">
      <alignment horizontal="left" vertical="center" shrinkToFit="1"/>
    </xf>
    <xf numFmtId="0" fontId="40" fillId="0" borderId="17" xfId="0" applyFont="1" applyBorder="1" applyAlignment="1" applyProtection="1">
      <alignment horizontal="center" vertical="center" shrinkToFit="1"/>
      <protection locked="0"/>
    </xf>
    <xf numFmtId="2" fontId="40" fillId="0" borderId="17" xfId="0" applyNumberFormat="1" applyFont="1" applyBorder="1" applyAlignment="1" applyProtection="1">
      <alignment horizontal="center" vertical="center" shrinkToFit="1"/>
      <protection locked="0"/>
    </xf>
    <xf numFmtId="44" fontId="40" fillId="0" borderId="17" xfId="1" applyFont="1" applyFill="1" applyBorder="1" applyAlignment="1" applyProtection="1">
      <alignment horizontal="center" vertical="center" shrinkToFit="1"/>
    </xf>
    <xf numFmtId="0" fontId="40" fillId="0" borderId="17" xfId="0" applyFont="1" applyBorder="1" applyAlignment="1">
      <alignment horizontal="center" vertical="center" shrinkToFit="1"/>
    </xf>
    <xf numFmtId="0" fontId="40" fillId="3" borderId="17" xfId="0" applyFont="1" applyFill="1" applyBorder="1" applyAlignment="1">
      <alignment horizontal="center" vertical="center" shrinkToFit="1"/>
    </xf>
    <xf numFmtId="14" fontId="40" fillId="0" borderId="3" xfId="0" applyNumberFormat="1" applyFont="1" applyBorder="1" applyAlignment="1">
      <alignment horizontal="right" vertical="center" shrinkToFit="1"/>
    </xf>
    <xf numFmtId="14" fontId="40" fillId="0" borderId="4" xfId="0" applyNumberFormat="1" applyFont="1" applyBorder="1" applyAlignment="1">
      <alignment horizontal="center" vertical="center" shrinkToFit="1"/>
    </xf>
    <xf numFmtId="14" fontId="40" fillId="2" borderId="16" xfId="0" applyNumberFormat="1" applyFont="1" applyFill="1" applyBorder="1" applyAlignment="1">
      <alignment horizontal="right" vertical="center" shrinkToFit="1"/>
    </xf>
    <xf numFmtId="49" fontId="40" fillId="2" borderId="17" xfId="0" applyNumberFormat="1" applyFont="1" applyFill="1" applyBorder="1" applyAlignment="1">
      <alignment horizontal="center" vertical="center" shrinkToFit="1"/>
    </xf>
    <xf numFmtId="0" fontId="40" fillId="2" borderId="17" xfId="0" applyFont="1" applyFill="1" applyBorder="1" applyAlignment="1">
      <alignment horizontal="left" vertical="center" shrinkToFit="1"/>
    </xf>
    <xf numFmtId="2" fontId="40" fillId="2" borderId="17" xfId="0" applyNumberFormat="1" applyFont="1" applyFill="1" applyBorder="1" applyAlignment="1">
      <alignment horizontal="center" vertical="center" shrinkToFit="1"/>
    </xf>
    <xf numFmtId="0" fontId="40" fillId="2" borderId="17" xfId="0" applyFont="1" applyFill="1" applyBorder="1" applyAlignment="1">
      <alignment horizontal="center" vertical="center" shrinkToFit="1"/>
    </xf>
    <xf numFmtId="14" fontId="40" fillId="2" borderId="3" xfId="0" applyNumberFormat="1" applyFont="1" applyFill="1" applyBorder="1" applyAlignment="1">
      <alignment horizontal="right" vertical="center" shrinkToFit="1"/>
    </xf>
    <xf numFmtId="14" fontId="40" fillId="2" borderId="4" xfId="0" applyNumberFormat="1" applyFont="1" applyFill="1" applyBorder="1" applyAlignment="1">
      <alignment horizontal="center" vertical="center" shrinkToFit="1"/>
    </xf>
    <xf numFmtId="0" fontId="40" fillId="0" borderId="4" xfId="0" applyFont="1" applyBorder="1" applyAlignment="1">
      <alignment horizontal="left" vertical="center" shrinkToFit="1"/>
    </xf>
    <xf numFmtId="0" fontId="40" fillId="0" borderId="5" xfId="0" applyFont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40" fillId="2" borderId="4" xfId="0" applyFont="1" applyFill="1" applyBorder="1" applyAlignment="1">
      <alignment horizontal="left" vertical="center" shrinkToFit="1"/>
    </xf>
    <xf numFmtId="0" fontId="40" fillId="2" borderId="5" xfId="0" applyFont="1" applyFill="1" applyBorder="1" applyAlignment="1">
      <alignment horizontal="center" vertical="center" shrinkToFit="1"/>
    </xf>
    <xf numFmtId="44" fontId="12" fillId="0" borderId="8" xfId="1" applyFont="1" applyFill="1" applyBorder="1" applyAlignment="1">
      <alignment horizontal="right"/>
    </xf>
    <xf numFmtId="44" fontId="12" fillId="0" borderId="8" xfId="1" applyFont="1" applyFill="1" applyBorder="1" applyAlignment="1">
      <alignment horizontal="left"/>
    </xf>
    <xf numFmtId="49" fontId="40" fillId="0" borderId="17" xfId="0" applyNumberFormat="1" applyFont="1" applyBorder="1" applyAlignment="1">
      <alignment horizontal="center" vertical="center" shrinkToFit="1"/>
    </xf>
    <xf numFmtId="14" fontId="5" fillId="0" borderId="0" xfId="0" applyNumberFormat="1" applyFont="1" applyAlignment="1">
      <alignment horizontal="left" vertical="center" shrinkToFit="1"/>
    </xf>
    <xf numFmtId="0" fontId="0" fillId="0" borderId="0" xfId="0" pivotButton="1"/>
    <xf numFmtId="0" fontId="41" fillId="0" borderId="14" xfId="2" applyFont="1" applyBorder="1"/>
    <xf numFmtId="0" fontId="43" fillId="7" borderId="7" xfId="2" applyFont="1" applyFill="1" applyBorder="1" applyAlignment="1">
      <alignment horizontal="left" wrapText="1"/>
    </xf>
    <xf numFmtId="0" fontId="44" fillId="0" borderId="0" xfId="2" applyFont="1" applyAlignment="1">
      <alignment horizontal="left"/>
    </xf>
    <xf numFmtId="0" fontId="44" fillId="7" borderId="8" xfId="2" applyFont="1" applyFill="1" applyBorder="1" applyAlignment="1">
      <alignment horizontal="left" wrapText="1"/>
    </xf>
    <xf numFmtId="164" fontId="44" fillId="7" borderId="8" xfId="2" applyNumberFormat="1" applyFont="1" applyFill="1" applyBorder="1" applyAlignment="1">
      <alignment horizontal="right"/>
    </xf>
    <xf numFmtId="0" fontId="44" fillId="7" borderId="8" xfId="2" applyFont="1" applyFill="1" applyBorder="1" applyAlignment="1">
      <alignment horizontal="right"/>
    </xf>
    <xf numFmtId="44" fontId="44" fillId="7" borderId="8" xfId="2" applyNumberFormat="1" applyFont="1" applyFill="1" applyBorder="1" applyAlignment="1">
      <alignment horizontal="right"/>
    </xf>
    <xf numFmtId="44" fontId="44" fillId="7" borderId="9" xfId="2" applyNumberFormat="1" applyFont="1" applyFill="1" applyBorder="1" applyAlignment="1">
      <alignment horizontal="right"/>
    </xf>
    <xf numFmtId="44" fontId="20" fillId="7" borderId="9" xfId="2" applyNumberFormat="1" applyFont="1" applyFill="1" applyBorder="1" applyAlignment="1">
      <alignment horizontal="right"/>
    </xf>
    <xf numFmtId="0" fontId="20" fillId="0" borderId="7" xfId="2" applyFont="1" applyBorder="1"/>
    <xf numFmtId="4" fontId="20" fillId="6" borderId="14" xfId="2" applyNumberFormat="1" applyFont="1" applyFill="1" applyBorder="1" applyAlignment="1">
      <alignment horizontal="right" vertical="center"/>
    </xf>
    <xf numFmtId="44" fontId="20" fillId="6" borderId="14" xfId="2" applyNumberFormat="1" applyFont="1" applyFill="1" applyBorder="1" applyAlignment="1">
      <alignment horizontal="right" vertical="center"/>
    </xf>
    <xf numFmtId="2" fontId="20" fillId="6" borderId="14" xfId="2" applyNumberFormat="1" applyFont="1" applyFill="1" applyBorder="1" applyAlignment="1">
      <alignment horizontal="right" vertical="center"/>
    </xf>
    <xf numFmtId="164" fontId="42" fillId="0" borderId="14" xfId="2" applyNumberFormat="1" applyFont="1" applyBorder="1" applyAlignment="1">
      <alignment horizontal="right"/>
    </xf>
    <xf numFmtId="44" fontId="21" fillId="0" borderId="9" xfId="2" applyNumberFormat="1" applyFont="1" applyBorder="1"/>
    <xf numFmtId="44" fontId="21" fillId="0" borderId="8" xfId="2" applyNumberFormat="1" applyFont="1" applyBorder="1"/>
    <xf numFmtId="0" fontId="30" fillId="0" borderId="0" xfId="2" applyFont="1" applyAlignment="1">
      <alignment vertical="center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vertical="top" wrapText="1"/>
    </xf>
    <xf numFmtId="0" fontId="20" fillId="0" borderId="7" xfId="2" applyFont="1" applyBorder="1" applyAlignment="1">
      <alignment horizontal="left" wrapText="1"/>
    </xf>
    <xf numFmtId="0" fontId="42" fillId="0" borderId="7" xfId="2" applyFont="1" applyBorder="1" applyAlignment="1">
      <alignment horizontal="left" wrapText="1"/>
    </xf>
    <xf numFmtId="44" fontId="20" fillId="5" borderId="14" xfId="2" applyNumberFormat="1" applyFont="1" applyFill="1" applyBorder="1" applyAlignment="1" applyProtection="1">
      <alignment horizontal="right" vertical="center"/>
      <protection locked="0"/>
    </xf>
    <xf numFmtId="39" fontId="20" fillId="5" borderId="16" xfId="2" applyNumberFormat="1" applyFont="1" applyFill="1" applyBorder="1" applyAlignment="1" applyProtection="1">
      <alignment horizontal="right"/>
      <protection locked="0"/>
    </xf>
    <xf numFmtId="0" fontId="21" fillId="5" borderId="14" xfId="2" applyFont="1" applyFill="1" applyBorder="1" applyAlignment="1" applyProtection="1">
      <alignment horizontal="right"/>
      <protection locked="0"/>
    </xf>
    <xf numFmtId="164" fontId="22" fillId="5" borderId="14" xfId="2" applyNumberFormat="1" applyFont="1" applyFill="1" applyBorder="1" applyAlignment="1" applyProtection="1">
      <alignment horizontal="right"/>
      <protection locked="0"/>
    </xf>
    <xf numFmtId="0" fontId="37" fillId="0" borderId="0" xfId="0" applyFont="1" applyAlignment="1">
      <alignment horizontal="left" vertical="center" wrapText="1"/>
    </xf>
    <xf numFmtId="0" fontId="34" fillId="5" borderId="8" xfId="0" applyFont="1" applyFill="1" applyBorder="1" applyAlignment="1">
      <alignment horizontal="center" vertical="center"/>
    </xf>
    <xf numFmtId="0" fontId="40" fillId="0" borderId="8" xfId="0" applyFont="1" applyBorder="1" applyAlignment="1" applyProtection="1">
      <alignment horizontal="center" vertical="center" shrinkToFit="1"/>
      <protection locked="0"/>
    </xf>
    <xf numFmtId="0" fontId="40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33" fillId="0" borderId="0" xfId="0" applyFont="1"/>
    <xf numFmtId="0" fontId="33" fillId="0" borderId="1" xfId="0" applyFont="1" applyBorder="1"/>
    <xf numFmtId="0" fontId="12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2" fontId="44" fillId="7" borderId="8" xfId="2" applyNumberFormat="1" applyFont="1" applyFill="1" applyBorder="1" applyAlignment="1">
      <alignment horizontal="right"/>
    </xf>
    <xf numFmtId="0" fontId="40" fillId="3" borderId="17" xfId="0" applyFont="1" applyFill="1" applyBorder="1" applyAlignment="1" applyProtection="1">
      <alignment horizontal="left" vertical="center"/>
      <protection locked="0"/>
    </xf>
    <xf numFmtId="14" fontId="9" fillId="0" borderId="0" xfId="0" applyNumberFormat="1" applyFont="1" applyAlignment="1">
      <alignment horizontal="left" vertical="top"/>
    </xf>
    <xf numFmtId="14" fontId="34" fillId="5" borderId="18" xfId="0" applyNumberFormat="1" applyFont="1" applyFill="1" applyBorder="1" applyAlignment="1">
      <alignment horizontal="center" vertical="center"/>
    </xf>
    <xf numFmtId="14" fontId="40" fillId="2" borderId="18" xfId="0" applyNumberFormat="1" applyFont="1" applyFill="1" applyBorder="1" applyAlignment="1">
      <alignment horizontal="right" vertical="center" shrinkToFit="1"/>
    </xf>
    <xf numFmtId="0" fontId="51" fillId="5" borderId="0" xfId="0" applyFont="1" applyFill="1" applyAlignment="1">
      <alignment horizontal="center" vertical="center"/>
    </xf>
    <xf numFmtId="8" fontId="12" fillId="0" borderId="8" xfId="1" applyNumberFormat="1" applyFont="1" applyFill="1" applyBorder="1" applyAlignment="1">
      <alignment horizontal="right"/>
    </xf>
    <xf numFmtId="2" fontId="20" fillId="8" borderId="14" xfId="2" applyNumberFormat="1" applyFont="1" applyFill="1" applyBorder="1" applyAlignment="1">
      <alignment horizontal="right"/>
    </xf>
    <xf numFmtId="4" fontId="20" fillId="8" borderId="16" xfId="2" applyNumberFormat="1" applyFont="1" applyFill="1" applyBorder="1" applyAlignment="1">
      <alignment horizontal="right"/>
    </xf>
    <xf numFmtId="44" fontId="20" fillId="8" borderId="15" xfId="2" applyNumberFormat="1" applyFont="1" applyFill="1" applyBorder="1" applyAlignment="1">
      <alignment horizontal="right"/>
    </xf>
    <xf numFmtId="2" fontId="20" fillId="8" borderId="16" xfId="2" applyNumberFormat="1" applyFont="1" applyFill="1" applyBorder="1" applyAlignment="1">
      <alignment horizontal="right"/>
    </xf>
    <xf numFmtId="39" fontId="20" fillId="8" borderId="16" xfId="2" applyNumberFormat="1" applyFont="1" applyFill="1" applyBorder="1" applyAlignment="1">
      <alignment horizontal="right"/>
    </xf>
    <xf numFmtId="44" fontId="21" fillId="8" borderId="15" xfId="2" applyNumberFormat="1" applyFont="1" applyFill="1" applyBorder="1" applyAlignment="1">
      <alignment horizontal="right"/>
    </xf>
    <xf numFmtId="44" fontId="21" fillId="8" borderId="14" xfId="2" applyNumberFormat="1" applyFont="1" applyFill="1" applyBorder="1" applyAlignment="1">
      <alignment horizontal="right"/>
    </xf>
    <xf numFmtId="0" fontId="34" fillId="5" borderId="17" xfId="0" applyFont="1" applyFill="1" applyBorder="1" applyAlignment="1">
      <alignment horizontal="center" vertical="center" wrapText="1"/>
    </xf>
    <xf numFmtId="4" fontId="20" fillId="0" borderId="7" xfId="2" applyNumberFormat="1" applyFont="1" applyBorder="1" applyAlignment="1">
      <alignment horizontal="right"/>
    </xf>
    <xf numFmtId="44" fontId="20" fillId="0" borderId="9" xfId="2" applyNumberFormat="1" applyFont="1" applyBorder="1" applyAlignment="1">
      <alignment horizontal="right"/>
    </xf>
    <xf numFmtId="2" fontId="20" fillId="0" borderId="7" xfId="2" applyNumberFormat="1" applyFont="1" applyBorder="1" applyAlignment="1">
      <alignment horizontal="right"/>
    </xf>
    <xf numFmtId="0" fontId="46" fillId="0" borderId="0" xfId="0" applyFont="1" applyAlignment="1">
      <alignment vertical="center"/>
    </xf>
    <xf numFmtId="49" fontId="11" fillId="9" borderId="0" xfId="4" applyNumberFormat="1" applyAlignment="1" applyProtection="1">
      <alignment horizontal="left" vertical="center"/>
    </xf>
    <xf numFmtId="49" fontId="11" fillId="9" borderId="0" xfId="4" applyNumberFormat="1" applyAlignment="1" applyProtection="1">
      <alignment horizontal="center" vertical="center"/>
    </xf>
    <xf numFmtId="0" fontId="11" fillId="9" borderId="0" xfId="4" applyAlignment="1" applyProtection="1">
      <alignment horizontal="center" vertical="center"/>
    </xf>
    <xf numFmtId="0" fontId="11" fillId="9" borderId="0" xfId="4" applyAlignment="1" applyProtection="1">
      <alignment vertical="center"/>
    </xf>
    <xf numFmtId="0" fontId="12" fillId="9" borderId="0" xfId="4" applyFont="1" applyAlignment="1" applyProtection="1">
      <alignment horizontal="right" vertical="center" shrinkToFit="1"/>
    </xf>
    <xf numFmtId="14" fontId="11" fillId="9" borderId="13" xfId="4" applyNumberFormat="1" applyBorder="1" applyAlignment="1" applyProtection="1">
      <alignment horizontal="center" vertical="center" shrinkToFit="1"/>
    </xf>
    <xf numFmtId="49" fontId="11" fillId="9" borderId="0" xfId="4" applyNumberFormat="1" applyAlignment="1" applyProtection="1">
      <alignment horizontal="center" vertical="center" shrinkToFit="1"/>
    </xf>
    <xf numFmtId="49" fontId="11" fillId="9" borderId="4" xfId="4" applyNumberFormat="1" applyBorder="1" applyAlignment="1" applyProtection="1">
      <alignment horizontal="center" vertical="center" shrinkToFit="1"/>
    </xf>
    <xf numFmtId="49" fontId="7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 shrinkToFit="1"/>
    </xf>
    <xf numFmtId="166" fontId="7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166" fontId="10" fillId="0" borderId="13" xfId="0" applyNumberFormat="1" applyFont="1" applyBorder="1" applyAlignment="1">
      <alignment vertical="center"/>
    </xf>
    <xf numFmtId="166" fontId="3" fillId="0" borderId="0" xfId="0" applyNumberFormat="1" applyFont="1" applyAlignment="1">
      <alignment horizontal="center" vertical="center"/>
    </xf>
    <xf numFmtId="166" fontId="9" fillId="5" borderId="3" xfId="0" applyNumberFormat="1" applyFont="1" applyFill="1" applyBorder="1" applyAlignment="1">
      <alignment horizontal="center" vertical="center" wrapText="1"/>
    </xf>
    <xf numFmtId="166" fontId="7" fillId="4" borderId="3" xfId="0" applyNumberFormat="1" applyFont="1" applyFill="1" applyBorder="1" applyAlignment="1" applyProtection="1">
      <alignment horizontal="center" vertical="center" shrinkToFit="1"/>
      <protection locked="0"/>
    </xf>
    <xf numFmtId="167" fontId="40" fillId="0" borderId="16" xfId="0" applyNumberFormat="1" applyFont="1" applyBorder="1" applyAlignment="1" applyProtection="1">
      <alignment horizontal="right" vertical="center" shrinkToFit="1"/>
      <protection locked="0"/>
    </xf>
    <xf numFmtId="168" fontId="40" fillId="0" borderId="18" xfId="0" applyNumberFormat="1" applyFont="1" applyBorder="1" applyAlignment="1" applyProtection="1">
      <alignment horizontal="right" vertical="center" shrinkToFit="1"/>
      <protection locked="0"/>
    </xf>
    <xf numFmtId="0" fontId="34" fillId="5" borderId="8" xfId="0" applyFont="1" applyFill="1" applyBorder="1" applyAlignment="1">
      <alignment horizontal="center" vertical="center" wrapText="1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34" fillId="5" borderId="17" xfId="0" applyFont="1" applyFill="1" applyBorder="1" applyAlignment="1" applyProtection="1">
      <alignment horizontal="center" vertical="center" wrapText="1" shrinkToFit="1"/>
      <protection locked="0"/>
    </xf>
    <xf numFmtId="0" fontId="13" fillId="0" borderId="14" xfId="0" applyFont="1" applyBorder="1" applyAlignment="1">
      <alignment horizontal="center"/>
    </xf>
    <xf numFmtId="0" fontId="13" fillId="0" borderId="14" xfId="0" applyFont="1" applyBorder="1"/>
    <xf numFmtId="44" fontId="12" fillId="0" borderId="14" xfId="1" applyFont="1" applyBorder="1" applyAlignment="1">
      <alignment horizontal="left"/>
    </xf>
    <xf numFmtId="14" fontId="40" fillId="0" borderId="8" xfId="0" applyNumberFormat="1" applyFont="1" applyBorder="1" applyAlignment="1" applyProtection="1">
      <alignment horizontal="center" vertical="center" shrinkToFit="1"/>
      <protection locked="0"/>
    </xf>
    <xf numFmtId="14" fontId="52" fillId="0" borderId="0" xfId="0" applyNumberFormat="1" applyFont="1" applyAlignment="1">
      <alignment vertical="center"/>
    </xf>
    <xf numFmtId="169" fontId="22" fillId="0" borderId="14" xfId="2" applyNumberFormat="1" applyFont="1" applyBorder="1" applyAlignment="1">
      <alignment horizontal="right"/>
    </xf>
    <xf numFmtId="0" fontId="13" fillId="10" borderId="8" xfId="0" applyFont="1" applyFill="1" applyBorder="1" applyAlignment="1">
      <alignment horizontal="right"/>
    </xf>
    <xf numFmtId="44" fontId="12" fillId="10" borderId="8" xfId="1" applyFont="1" applyFill="1" applyBorder="1" applyAlignment="1">
      <alignment horizontal="right"/>
    </xf>
    <xf numFmtId="0" fontId="13" fillId="10" borderId="14" xfId="0" applyFont="1" applyFill="1" applyBorder="1" applyAlignment="1">
      <alignment horizontal="right"/>
    </xf>
    <xf numFmtId="8" fontId="12" fillId="10" borderId="14" xfId="0" applyNumberFormat="1" applyFont="1" applyFill="1" applyBorder="1"/>
    <xf numFmtId="49" fontId="5" fillId="0" borderId="1" xfId="0" applyNumberFormat="1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44" fontId="14" fillId="0" borderId="1" xfId="1" applyFont="1" applyBorder="1" applyAlignment="1">
      <alignment horizontal="center"/>
    </xf>
    <xf numFmtId="0" fontId="28" fillId="5" borderId="0" xfId="0" applyFont="1" applyFill="1" applyAlignment="1">
      <alignment horizontal="left" vertical="center"/>
    </xf>
    <xf numFmtId="0" fontId="30" fillId="0" borderId="0" xfId="2" applyFont="1" applyAlignment="1">
      <alignment horizontal="center" vertical="top" wrapText="1"/>
    </xf>
    <xf numFmtId="49" fontId="45" fillId="5" borderId="8" xfId="3" applyNumberFormat="1" applyFont="1" applyFill="1" applyBorder="1" applyAlignment="1" applyProtection="1">
      <alignment horizontal="left"/>
      <protection locked="0"/>
    </xf>
    <xf numFmtId="49" fontId="23" fillId="5" borderId="8" xfId="2" applyNumberFormat="1" applyFont="1" applyFill="1" applyBorder="1" applyAlignment="1" applyProtection="1">
      <alignment horizontal="left"/>
      <protection locked="0"/>
    </xf>
    <xf numFmtId="165" fontId="23" fillId="5" borderId="8" xfId="2" applyNumberFormat="1" applyFont="1" applyFill="1" applyBorder="1" applyAlignment="1" applyProtection="1">
      <alignment horizontal="left"/>
      <protection locked="0"/>
    </xf>
    <xf numFmtId="165" fontId="22" fillId="5" borderId="1" xfId="2" applyNumberFormat="1" applyFont="1" applyFill="1" applyBorder="1" applyAlignment="1" applyProtection="1">
      <alignment horizontal="left"/>
      <protection locked="0"/>
    </xf>
    <xf numFmtId="49" fontId="23" fillId="5" borderId="1" xfId="2" applyNumberFormat="1" applyFont="1" applyFill="1" applyBorder="1" applyAlignment="1" applyProtection="1">
      <alignment horizontal="left"/>
      <protection locked="0"/>
    </xf>
    <xf numFmtId="49" fontId="23" fillId="0" borderId="1" xfId="2" applyNumberFormat="1" applyFont="1" applyBorder="1" applyAlignment="1">
      <alignment horizontal="left"/>
    </xf>
    <xf numFmtId="0" fontId="23" fillId="0" borderId="1" xfId="2" applyFont="1" applyBorder="1" applyAlignment="1">
      <alignment horizontal="left"/>
    </xf>
    <xf numFmtId="49" fontId="23" fillId="5" borderId="1" xfId="2" applyNumberFormat="1" applyFont="1" applyFill="1" applyBorder="1" applyAlignment="1" applyProtection="1">
      <alignment horizontal="left" wrapText="1"/>
      <protection locked="0"/>
    </xf>
    <xf numFmtId="44" fontId="31" fillId="2" borderId="8" xfId="2" applyNumberFormat="1" applyFont="1" applyFill="1" applyBorder="1" applyAlignment="1">
      <alignment horizontal="center"/>
    </xf>
    <xf numFmtId="44" fontId="31" fillId="2" borderId="9" xfId="2" applyNumberFormat="1" applyFont="1" applyFill="1" applyBorder="1" applyAlignment="1">
      <alignment horizontal="center"/>
    </xf>
    <xf numFmtId="0" fontId="21" fillId="7" borderId="7" xfId="2" applyFont="1" applyFill="1" applyBorder="1" applyAlignment="1">
      <alignment horizontal="center" vertical="center" wrapText="1"/>
    </xf>
    <xf numFmtId="0" fontId="21" fillId="7" borderId="9" xfId="2" applyFont="1" applyFill="1" applyBorder="1" applyAlignment="1">
      <alignment horizontal="center" vertical="center" wrapText="1"/>
    </xf>
    <xf numFmtId="0" fontId="31" fillId="2" borderId="7" xfId="2" applyFont="1" applyFill="1" applyBorder="1" applyAlignment="1">
      <alignment horizontal="right"/>
    </xf>
    <xf numFmtId="0" fontId="31" fillId="2" borderId="8" xfId="2" applyFont="1" applyFill="1" applyBorder="1" applyAlignment="1">
      <alignment horizontal="right"/>
    </xf>
    <xf numFmtId="0" fontId="21" fillId="0" borderId="7" xfId="2" applyFont="1" applyBorder="1" applyAlignment="1">
      <alignment horizontal="right"/>
    </xf>
    <xf numFmtId="0" fontId="21" fillId="0" borderId="8" xfId="2" applyFont="1" applyBorder="1" applyAlignment="1">
      <alignment horizontal="right"/>
    </xf>
    <xf numFmtId="0" fontId="0" fillId="0" borderId="0" xfId="0" applyNumberFormat="1"/>
  </cellXfs>
  <cellStyles count="5">
    <cellStyle name="20% - Accent2" xfId="4" builtinId="34"/>
    <cellStyle name="Currency" xfId="1" builtinId="4"/>
    <cellStyle name="Hyperlink" xfId="3" builtinId="8"/>
    <cellStyle name="Normal" xfId="0" builtinId="0"/>
    <cellStyle name="Normal 2" xfId="2" xr:uid="{00000000-0005-0000-0000-000004000000}"/>
  </cellStyles>
  <dxfs count="23"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3" tint="0.79998168889431442"/>
      </font>
    </dxf>
    <dxf>
      <font>
        <color theme="3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CCFFCC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308453</xdr:colOff>
      <xdr:row>0</xdr:row>
      <xdr:rowOff>38100</xdr:rowOff>
    </xdr:from>
    <xdr:to>
      <xdr:col>1</xdr:col>
      <xdr:colOff>729771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8453" y="38100"/>
          <a:ext cx="1289998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89868</xdr:colOff>
      <xdr:row>0</xdr:row>
      <xdr:rowOff>39370</xdr:rowOff>
    </xdr:from>
    <xdr:to>
      <xdr:col>2</xdr:col>
      <xdr:colOff>79248</xdr:colOff>
      <xdr:row>2</xdr:row>
      <xdr:rowOff>199052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868" y="39370"/>
          <a:ext cx="1318308" cy="622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ina Puddefoot" refreshedDate="45839.837196759261" createdVersion="5" refreshedVersion="8" minRefreshableVersion="3" recordCount="570" xr:uid="{00000000-000A-0000-FFFF-FFFF00000000}">
  <cacheSource type="worksheet">
    <worksheetSource ref="A9:W579" sheet="Service Log"/>
  </cacheSource>
  <cacheFields count="23">
    <cacheField name="Date" numFmtId="0">
      <sharedItems containsNonDate="0" containsDate="1" containsString="0" containsBlank="1" minDate="2021-08-30T00:00:00" maxDate="2023-06-02T00:00:00"/>
    </cacheField>
    <cacheField name="Time in" numFmtId="0">
      <sharedItems containsDate="1" containsBlank="1" containsMixedTypes="1" minDate="1899-12-30T04:00:00" maxDate="1899-12-30T10:40:00"/>
    </cacheField>
    <cacheField name="Time Out" numFmtId="0">
      <sharedItems containsDate="1" containsBlank="1" containsMixedTypes="1" minDate="1899-12-30T04:15:00" maxDate="1899-12-30T12:20:00"/>
    </cacheField>
    <cacheField name="Unique #" numFmtId="0">
      <sharedItems containsBlank="1" containsMixedTypes="1" containsNumber="1" containsInteger="1" minValue="1111111119" maxValue="6666666669"/>
    </cacheField>
    <cacheField name="Child's Name" numFmtId="0">
      <sharedItems containsBlank="1" containsMixedTypes="1" containsNumber="1" containsInteger="1" minValue="0" maxValue="0"/>
    </cacheField>
    <cacheField name="CPT" numFmtId="0">
      <sharedItems containsBlank="1" containsMixedTypes="1" containsNumber="1" containsInteger="1" minValue="92507" maxValue="99601" count="30">
        <s v="T1027SC"/>
        <n v="99601"/>
        <n v="99600"/>
        <n v="97110"/>
        <n v="92507"/>
        <m/>
        <n v="97755"/>
        <s v="T2024TL"/>
        <s v="T2024GQTL"/>
        <n v="99368"/>
        <s v="99368TL"/>
        <s v="H2019HR"/>
        <s v="T1027TTSC"/>
        <s v="T1024"/>
        <s v="T1024TLTS"/>
        <s v="T1024GOTS"/>
        <s v="T1024GPTS"/>
        <s v="T1024GNTS"/>
        <s v="T1024TSTS"/>
        <s v="T1024TL"/>
        <s v="T1024GOUK"/>
        <s v="T1024GPUK"/>
        <s v="T1024GNUK"/>
        <s v="T1024HNUK"/>
        <n v="97530"/>
        <s v="97530HM"/>
        <n v="97003"/>
        <n v="97001"/>
        <n v="92524"/>
        <n v="92523" u="1"/>
      </sharedItems>
    </cacheField>
    <cacheField name="GT Modifier" numFmtId="0">
      <sharedItems containsBlank="1"/>
    </cacheField>
    <cacheField name="Units" numFmtId="0">
      <sharedItems containsString="0" containsBlank="1" containsNumber="1" containsInteger="1" minValue="1" maxValue="1"/>
    </cacheField>
    <cacheField name="Charges" numFmtId="0">
      <sharedItems containsBlank="1" containsMixedTypes="1" containsNumber="1" minValue="0" maxValue="81.319999999999993"/>
    </cacheField>
    <cacheField name="PAYER" numFmtId="0">
      <sharedItems containsBlank="1" containsMixedTypes="1" containsNumber="1" containsInteger="1" minValue="0" maxValue="0" count="8">
        <s v="CONT"/>
        <s v="MED"/>
        <b v="0"/>
        <s v="TPIN"/>
        <s v="CONTI"/>
        <s v="CONTM"/>
        <m/>
        <n v="0" u="1"/>
      </sharedItems>
    </cacheField>
    <cacheField name="Denial Attached" numFmtId="0">
      <sharedItems containsBlank="1"/>
    </cacheField>
    <cacheField name="ICD-10" numFmtId="0">
      <sharedItems containsBlank="1"/>
    </cacheField>
    <cacheField name="L" numFmtId="0">
      <sharedItems containsBlank="1" containsMixedTypes="1" containsNumber="1" containsInteger="1" minValue="0" maxValue="0"/>
    </cacheField>
    <cacheField name="Provider" numFmtId="0">
      <sharedItems containsBlank="1"/>
    </cacheField>
    <cacheField name="Trav Miles" numFmtId="0">
      <sharedItems containsString="0" containsBlank="1" containsNumber="1" containsInteger="1" minValue="4" maxValue="10"/>
    </cacheField>
    <cacheField name="Claim #" numFmtId="0">
      <sharedItems containsBlank="1"/>
    </cacheField>
    <cacheField name="Claim Submitted date" numFmtId="0">
      <sharedItems containsNonDate="0" containsDate="1" containsString="0" containsBlank="1" minDate="2022-08-31T00:00:00" maxDate="2022-09-01T00:00:00"/>
    </cacheField>
    <cacheField name="Claim Denied date" numFmtId="0">
      <sharedItems containsBlank="1"/>
    </cacheField>
    <cacheField name="Blanket Denial ?" numFmtId="0">
      <sharedItems containsBlank="1"/>
    </cacheField>
    <cacheField name="Child's DOB" numFmtId="0">
      <sharedItems containsNonDate="0" containsDate="1" containsString="0" containsBlank="1" minDate="1899-12-30T00:00:00" maxDate="2023-01-02T00:00:00"/>
    </cacheField>
    <cacheField name="G" numFmtId="0">
      <sharedItems containsDate="1" containsBlank="1" containsMixedTypes="1" minDate="1899-12-30T00:00:00" maxDate="1899-12-31T00:00:00"/>
    </cacheField>
    <cacheField name="Address" numFmtId="0">
      <sharedItems containsBlank="1" containsMixedTypes="1" containsNumber="1" containsInteger="1" minValue="0" maxValue="0"/>
    </cacheField>
    <cacheField name="Policy / Group #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d v="2021-08-30T00:00:00"/>
    <s v="9Am"/>
    <d v="1899-12-30T10:37:00"/>
    <n v="1111111119"/>
    <s v="spider man"/>
    <x v="0"/>
    <s v="GT Modifier"/>
    <n v="1"/>
    <n v="54"/>
    <x v="0"/>
    <s v="N - No"/>
    <s v="F82"/>
    <s v="2 - TELE-HEALTH"/>
    <s v="SSP"/>
    <m/>
    <m/>
    <m/>
    <m/>
    <m/>
    <d v="2022-10-04T00:00:00"/>
    <s v="m"/>
    <s v="house"/>
    <s v="P1"/>
  </r>
  <r>
    <d v="2022-08-30T00:00:00"/>
    <s v="11am"/>
    <d v="1899-12-30T12:20:00"/>
    <n v="2222222229"/>
    <s v="new name 2"/>
    <x v="0"/>
    <s v=" "/>
    <n v="1"/>
    <n v="54"/>
    <x v="1"/>
    <s v="N - No"/>
    <s v="F88"/>
    <s v="1 - HOME"/>
    <s v="SSP"/>
    <m/>
    <m/>
    <m/>
    <m/>
    <m/>
    <d v="2020-12-22T00:00:00"/>
    <s v="m"/>
    <s v="street"/>
    <s v="P2"/>
  </r>
  <r>
    <d v="2022-08-30T00:00:00"/>
    <d v="1899-12-30T10:40:00"/>
    <s v="11am"/>
    <n v="3333333330"/>
    <s v="3 newly"/>
    <x v="1"/>
    <s v=" "/>
    <n v="1"/>
    <n v="15"/>
    <x v="0"/>
    <s v="N - No"/>
    <s v="F91"/>
    <s v="1 - HOME"/>
    <s v="SSP"/>
    <n v="6"/>
    <m/>
    <m/>
    <m/>
    <m/>
    <d v="2020-02-20T00:00:00"/>
    <s v="m"/>
    <s v="lane"/>
    <s v="P3"/>
  </r>
  <r>
    <d v="2022-08-30T00:00:00"/>
    <s v="1pm"/>
    <s v="2pm"/>
    <n v="4444444440"/>
    <s v="4 changed"/>
    <x v="0"/>
    <s v="GT Modifier"/>
    <n v="1"/>
    <n v="54"/>
    <x v="1"/>
    <s v="N - No"/>
    <s v="F1"/>
    <s v="2 - TELE-HEALTH"/>
    <s v="SSP"/>
    <m/>
    <m/>
    <m/>
    <m/>
    <m/>
    <d v="2021-02-15T00:00:00"/>
    <s v="m"/>
    <s v="country"/>
    <s v="P54"/>
  </r>
  <r>
    <d v="2022-08-30T00:00:00"/>
    <s v="2:15pm"/>
    <s v="3:15pm"/>
    <n v="5555555550"/>
    <s v="tray 071023"/>
    <x v="2"/>
    <s v=" "/>
    <n v="1"/>
    <n v="12"/>
    <x v="0"/>
    <s v="Y - Yes"/>
    <s v="F7"/>
    <s v="1 - HOME"/>
    <s v="SSP"/>
    <n v="4"/>
    <s v="G3546"/>
    <d v="2022-08-31T00:00:00"/>
    <s v="09/0/22"/>
    <s v="N"/>
    <d v="2023-01-01T00:00:00"/>
    <s v="f"/>
    <s v="world"/>
    <s v="P6"/>
  </r>
  <r>
    <d v="2022-08-30T00:00:00"/>
    <s v="2:00PM"/>
    <s v="2:15PM"/>
    <n v="6666666669"/>
    <s v="testubg"/>
    <x v="3"/>
    <s v=" "/>
    <n v="1"/>
    <n v="81.319999999999993"/>
    <x v="1"/>
    <s v="N - No"/>
    <s v="f8"/>
    <s v="1 - HOME"/>
    <s v="SSP"/>
    <n v="10"/>
    <m/>
    <m/>
    <m/>
    <m/>
    <d v="2022-03-04T00:00:00"/>
    <s v="f"/>
    <s v="place"/>
    <s v="yr"/>
  </r>
  <r>
    <d v="2023-06-01T00:00:00"/>
    <s v="3:00PM"/>
    <s v="4:00PM"/>
    <n v="1111111119"/>
    <s v="spider man"/>
    <x v="0"/>
    <s v=" "/>
    <n v="1"/>
    <n v="54"/>
    <x v="0"/>
    <s v="N - No"/>
    <s v="F82"/>
    <s v="1 - HOME"/>
    <s v="me"/>
    <m/>
    <m/>
    <m/>
    <m/>
    <m/>
    <d v="2022-10-04T00:00:00"/>
    <s v="m"/>
    <s v="house"/>
    <s v="P1"/>
  </r>
  <r>
    <d v="2023-06-01T00:00:00"/>
    <d v="1899-12-30T04:00:00"/>
    <d v="1899-12-30T04:15:00"/>
    <n v="2222222229"/>
    <s v="new name 2"/>
    <x v="4"/>
    <s v=" "/>
    <n v="1"/>
    <n v="81.319999999999993"/>
    <x v="1"/>
    <s v="Y - Yes"/>
    <s v="F88"/>
    <s v="1 - HOME"/>
    <s v="me"/>
    <n v="10"/>
    <m/>
    <m/>
    <m/>
    <m/>
    <d v="2020-12-22T00:00:00"/>
    <s v="m"/>
    <s v="street"/>
    <s v="P2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s v=" "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s v=" "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n v="0"/>
    <x v="5"/>
    <m/>
    <m/>
    <n v="0"/>
    <x v="2"/>
    <m/>
    <b v="0"/>
    <m/>
    <m/>
    <m/>
    <m/>
    <m/>
    <m/>
    <m/>
    <d v="1899-12-30T00:00:00"/>
    <d v="1899-12-30T00:00:00"/>
    <n v="0"/>
    <n v="0"/>
  </r>
  <r>
    <m/>
    <m/>
    <m/>
    <m/>
    <m/>
    <x v="6"/>
    <m/>
    <m/>
    <n v="0"/>
    <x v="0"/>
    <m/>
    <m/>
    <n v="0"/>
    <m/>
    <m/>
    <m/>
    <m/>
    <m/>
    <m/>
    <m/>
    <m/>
    <m/>
    <n v="0"/>
  </r>
  <r>
    <m/>
    <m/>
    <m/>
    <m/>
    <m/>
    <x v="7"/>
    <m/>
    <m/>
    <n v="0"/>
    <x v="0"/>
    <m/>
    <m/>
    <n v="0"/>
    <m/>
    <m/>
    <m/>
    <m/>
    <m/>
    <m/>
    <m/>
    <m/>
    <m/>
    <n v="0"/>
  </r>
  <r>
    <m/>
    <m/>
    <m/>
    <m/>
    <m/>
    <x v="8"/>
    <m/>
    <m/>
    <n v="0"/>
    <x v="0"/>
    <m/>
    <m/>
    <n v="0"/>
    <m/>
    <m/>
    <m/>
    <m/>
    <m/>
    <m/>
    <m/>
    <m/>
    <m/>
    <n v="0"/>
  </r>
  <r>
    <m/>
    <m/>
    <m/>
    <m/>
    <m/>
    <x v="9"/>
    <m/>
    <m/>
    <n v="0"/>
    <x v="0"/>
    <m/>
    <m/>
    <n v="0"/>
    <m/>
    <m/>
    <m/>
    <m/>
    <m/>
    <m/>
    <m/>
    <m/>
    <m/>
    <n v="0"/>
  </r>
  <r>
    <m/>
    <m/>
    <m/>
    <m/>
    <m/>
    <x v="10"/>
    <m/>
    <m/>
    <n v="0"/>
    <x v="0"/>
    <m/>
    <m/>
    <n v="0"/>
    <m/>
    <m/>
    <m/>
    <m/>
    <m/>
    <m/>
    <m/>
    <m/>
    <m/>
    <m/>
  </r>
  <r>
    <m/>
    <m/>
    <m/>
    <m/>
    <m/>
    <x v="11"/>
    <m/>
    <m/>
    <n v="0"/>
    <x v="0"/>
    <m/>
    <m/>
    <n v="0"/>
    <m/>
    <m/>
    <m/>
    <m/>
    <m/>
    <m/>
    <m/>
    <m/>
    <m/>
    <m/>
  </r>
  <r>
    <m/>
    <m/>
    <m/>
    <m/>
    <m/>
    <x v="12"/>
    <m/>
    <m/>
    <n v="0"/>
    <x v="0"/>
    <m/>
    <m/>
    <n v="0"/>
    <m/>
    <m/>
    <m/>
    <m/>
    <m/>
    <m/>
    <m/>
    <m/>
    <m/>
    <m/>
  </r>
  <r>
    <m/>
    <m/>
    <m/>
    <m/>
    <m/>
    <x v="0"/>
    <m/>
    <m/>
    <n v="0"/>
    <x v="0"/>
    <m/>
    <m/>
    <n v="0"/>
    <m/>
    <m/>
    <m/>
    <m/>
    <m/>
    <m/>
    <m/>
    <m/>
    <m/>
    <m/>
  </r>
  <r>
    <m/>
    <m/>
    <m/>
    <m/>
    <m/>
    <x v="13"/>
    <m/>
    <m/>
    <n v="0"/>
    <x v="0"/>
    <m/>
    <m/>
    <n v="0"/>
    <m/>
    <m/>
    <m/>
    <m/>
    <m/>
    <m/>
    <m/>
    <m/>
    <m/>
    <m/>
  </r>
  <r>
    <m/>
    <m/>
    <m/>
    <m/>
    <m/>
    <x v="14"/>
    <m/>
    <m/>
    <n v="0"/>
    <x v="0"/>
    <m/>
    <m/>
    <n v="0"/>
    <m/>
    <m/>
    <m/>
    <m/>
    <m/>
    <m/>
    <m/>
    <m/>
    <m/>
    <m/>
  </r>
  <r>
    <m/>
    <m/>
    <m/>
    <m/>
    <m/>
    <x v="15"/>
    <m/>
    <m/>
    <n v="0"/>
    <x v="0"/>
    <m/>
    <m/>
    <n v="0"/>
    <m/>
    <m/>
    <m/>
    <m/>
    <m/>
    <m/>
    <m/>
    <m/>
    <m/>
    <m/>
  </r>
  <r>
    <m/>
    <m/>
    <m/>
    <m/>
    <m/>
    <x v="16"/>
    <m/>
    <m/>
    <n v="0"/>
    <x v="0"/>
    <m/>
    <m/>
    <n v="0"/>
    <m/>
    <m/>
    <m/>
    <m/>
    <m/>
    <m/>
    <m/>
    <m/>
    <m/>
    <m/>
  </r>
  <r>
    <m/>
    <m/>
    <m/>
    <m/>
    <m/>
    <x v="17"/>
    <m/>
    <m/>
    <n v="0"/>
    <x v="0"/>
    <m/>
    <m/>
    <n v="0"/>
    <m/>
    <m/>
    <m/>
    <m/>
    <m/>
    <m/>
    <m/>
    <m/>
    <m/>
    <m/>
  </r>
  <r>
    <m/>
    <m/>
    <m/>
    <m/>
    <m/>
    <x v="18"/>
    <m/>
    <m/>
    <n v="0"/>
    <x v="0"/>
    <m/>
    <m/>
    <n v="0"/>
    <m/>
    <m/>
    <m/>
    <m/>
    <m/>
    <m/>
    <m/>
    <m/>
    <m/>
    <m/>
  </r>
  <r>
    <m/>
    <m/>
    <m/>
    <m/>
    <m/>
    <x v="19"/>
    <m/>
    <m/>
    <n v="0"/>
    <x v="0"/>
    <m/>
    <m/>
    <n v="0"/>
    <m/>
    <m/>
    <m/>
    <m/>
    <m/>
    <m/>
    <m/>
    <m/>
    <m/>
    <m/>
  </r>
  <r>
    <m/>
    <m/>
    <m/>
    <m/>
    <m/>
    <x v="20"/>
    <m/>
    <m/>
    <n v="0"/>
    <x v="0"/>
    <m/>
    <m/>
    <n v="0"/>
    <m/>
    <m/>
    <m/>
    <m/>
    <m/>
    <m/>
    <m/>
    <m/>
    <m/>
    <m/>
  </r>
  <r>
    <m/>
    <m/>
    <m/>
    <m/>
    <m/>
    <x v="21"/>
    <m/>
    <m/>
    <n v="0"/>
    <x v="0"/>
    <m/>
    <m/>
    <n v="0"/>
    <m/>
    <m/>
    <m/>
    <m/>
    <m/>
    <m/>
    <m/>
    <m/>
    <m/>
    <m/>
  </r>
  <r>
    <m/>
    <m/>
    <m/>
    <m/>
    <m/>
    <x v="22"/>
    <m/>
    <m/>
    <n v="0"/>
    <x v="0"/>
    <m/>
    <m/>
    <n v="0"/>
    <m/>
    <m/>
    <m/>
    <m/>
    <m/>
    <m/>
    <m/>
    <m/>
    <m/>
    <m/>
  </r>
  <r>
    <m/>
    <m/>
    <m/>
    <m/>
    <m/>
    <x v="23"/>
    <m/>
    <m/>
    <n v="0"/>
    <x v="0"/>
    <m/>
    <m/>
    <n v="0"/>
    <m/>
    <m/>
    <m/>
    <m/>
    <m/>
    <m/>
    <m/>
    <m/>
    <m/>
    <m/>
  </r>
  <r>
    <m/>
    <m/>
    <m/>
    <m/>
    <m/>
    <x v="2"/>
    <m/>
    <m/>
    <n v="0"/>
    <x v="0"/>
    <m/>
    <m/>
    <n v="0"/>
    <m/>
    <m/>
    <m/>
    <m/>
    <m/>
    <m/>
    <m/>
    <m/>
    <m/>
    <m/>
  </r>
  <r>
    <m/>
    <m/>
    <m/>
    <m/>
    <m/>
    <x v="24"/>
    <m/>
    <m/>
    <e v="#N/A"/>
    <x v="0"/>
    <m/>
    <m/>
    <n v="0"/>
    <m/>
    <m/>
    <m/>
    <m/>
    <m/>
    <m/>
    <m/>
    <m/>
    <m/>
    <m/>
  </r>
  <r>
    <m/>
    <m/>
    <m/>
    <m/>
    <m/>
    <x v="25"/>
    <m/>
    <m/>
    <n v="0"/>
    <x v="0"/>
    <m/>
    <m/>
    <n v="0"/>
    <m/>
    <m/>
    <m/>
    <m/>
    <m/>
    <m/>
    <m/>
    <m/>
    <m/>
    <m/>
  </r>
  <r>
    <m/>
    <m/>
    <m/>
    <m/>
    <m/>
    <x v="26"/>
    <m/>
    <m/>
    <n v="0"/>
    <x v="0"/>
    <m/>
    <m/>
    <n v="0"/>
    <m/>
    <m/>
    <m/>
    <m/>
    <m/>
    <m/>
    <m/>
    <m/>
    <m/>
    <m/>
  </r>
  <r>
    <m/>
    <m/>
    <m/>
    <m/>
    <m/>
    <x v="3"/>
    <m/>
    <m/>
    <n v="0"/>
    <x v="0"/>
    <m/>
    <m/>
    <n v="0"/>
    <m/>
    <m/>
    <m/>
    <m/>
    <m/>
    <m/>
    <m/>
    <m/>
    <m/>
    <m/>
  </r>
  <r>
    <m/>
    <m/>
    <m/>
    <m/>
    <m/>
    <x v="27"/>
    <m/>
    <m/>
    <n v="0"/>
    <x v="0"/>
    <m/>
    <m/>
    <n v="0"/>
    <m/>
    <m/>
    <m/>
    <m/>
    <m/>
    <m/>
    <m/>
    <m/>
    <m/>
    <m/>
  </r>
  <r>
    <m/>
    <m/>
    <m/>
    <m/>
    <m/>
    <x v="28"/>
    <m/>
    <m/>
    <n v="0"/>
    <x v="0"/>
    <m/>
    <m/>
    <n v="0"/>
    <m/>
    <m/>
    <m/>
    <m/>
    <m/>
    <m/>
    <m/>
    <m/>
    <m/>
    <m/>
  </r>
  <r>
    <m/>
    <m/>
    <m/>
    <m/>
    <m/>
    <x v="4"/>
    <m/>
    <m/>
    <n v="0"/>
    <x v="0"/>
    <m/>
    <m/>
    <n v="0"/>
    <m/>
    <m/>
    <m/>
    <m/>
    <m/>
    <m/>
    <m/>
    <m/>
    <m/>
    <m/>
  </r>
  <r>
    <m/>
    <m/>
    <m/>
    <m/>
    <m/>
    <x v="1"/>
    <m/>
    <m/>
    <m/>
    <x v="0"/>
    <m/>
    <m/>
    <m/>
    <m/>
    <m/>
    <m/>
    <m/>
    <m/>
    <m/>
    <m/>
    <m/>
    <m/>
    <m/>
  </r>
  <r>
    <m/>
    <m/>
    <m/>
    <m/>
    <m/>
    <x v="0"/>
    <m/>
    <m/>
    <n v="0"/>
    <x v="3"/>
    <m/>
    <m/>
    <n v="0"/>
    <m/>
    <m/>
    <m/>
    <m/>
    <m/>
    <m/>
    <m/>
    <m/>
    <m/>
    <m/>
  </r>
  <r>
    <m/>
    <m/>
    <m/>
    <m/>
    <m/>
    <x v="14"/>
    <m/>
    <m/>
    <n v="0"/>
    <x v="3"/>
    <m/>
    <m/>
    <n v="0"/>
    <m/>
    <m/>
    <m/>
    <m/>
    <m/>
    <m/>
    <m/>
    <m/>
    <m/>
    <m/>
  </r>
  <r>
    <m/>
    <m/>
    <m/>
    <m/>
    <m/>
    <x v="15"/>
    <m/>
    <m/>
    <n v="0"/>
    <x v="3"/>
    <m/>
    <m/>
    <n v="0"/>
    <m/>
    <m/>
    <m/>
    <m/>
    <m/>
    <m/>
    <m/>
    <m/>
    <m/>
    <m/>
  </r>
  <r>
    <m/>
    <m/>
    <m/>
    <m/>
    <m/>
    <x v="16"/>
    <m/>
    <m/>
    <n v="0"/>
    <x v="3"/>
    <m/>
    <m/>
    <n v="0"/>
    <m/>
    <m/>
    <m/>
    <m/>
    <m/>
    <m/>
    <m/>
    <m/>
    <m/>
    <m/>
  </r>
  <r>
    <m/>
    <m/>
    <m/>
    <m/>
    <m/>
    <x v="17"/>
    <m/>
    <m/>
    <n v="0"/>
    <x v="3"/>
    <m/>
    <m/>
    <n v="0"/>
    <m/>
    <m/>
    <m/>
    <m/>
    <m/>
    <m/>
    <m/>
    <m/>
    <m/>
    <m/>
  </r>
  <r>
    <m/>
    <m/>
    <m/>
    <m/>
    <m/>
    <x v="18"/>
    <m/>
    <m/>
    <n v="0"/>
    <x v="3"/>
    <m/>
    <m/>
    <n v="0"/>
    <m/>
    <m/>
    <m/>
    <m/>
    <m/>
    <m/>
    <m/>
    <m/>
    <m/>
    <m/>
  </r>
  <r>
    <m/>
    <m/>
    <m/>
    <m/>
    <m/>
    <x v="19"/>
    <m/>
    <m/>
    <n v="0"/>
    <x v="3"/>
    <m/>
    <m/>
    <n v="0"/>
    <m/>
    <m/>
    <m/>
    <m/>
    <m/>
    <m/>
    <m/>
    <m/>
    <m/>
    <m/>
  </r>
  <r>
    <m/>
    <m/>
    <m/>
    <m/>
    <m/>
    <x v="20"/>
    <m/>
    <m/>
    <n v="0"/>
    <x v="3"/>
    <m/>
    <m/>
    <n v="0"/>
    <m/>
    <m/>
    <m/>
    <m/>
    <m/>
    <m/>
    <m/>
    <m/>
    <m/>
    <m/>
  </r>
  <r>
    <m/>
    <m/>
    <m/>
    <m/>
    <m/>
    <x v="21"/>
    <m/>
    <m/>
    <n v="0"/>
    <x v="3"/>
    <m/>
    <m/>
    <n v="0"/>
    <m/>
    <m/>
    <m/>
    <m/>
    <m/>
    <m/>
    <m/>
    <m/>
    <m/>
    <m/>
  </r>
  <r>
    <m/>
    <m/>
    <m/>
    <m/>
    <m/>
    <x v="22"/>
    <m/>
    <m/>
    <n v="0"/>
    <x v="3"/>
    <m/>
    <m/>
    <n v="0"/>
    <m/>
    <m/>
    <m/>
    <m/>
    <m/>
    <m/>
    <m/>
    <m/>
    <m/>
    <m/>
  </r>
  <r>
    <m/>
    <m/>
    <m/>
    <m/>
    <m/>
    <x v="23"/>
    <m/>
    <m/>
    <n v="0"/>
    <x v="3"/>
    <m/>
    <m/>
    <n v="0"/>
    <m/>
    <m/>
    <m/>
    <m/>
    <m/>
    <m/>
    <m/>
    <m/>
    <m/>
    <m/>
  </r>
  <r>
    <m/>
    <m/>
    <m/>
    <m/>
    <m/>
    <x v="24"/>
    <m/>
    <m/>
    <e v="#N/A"/>
    <x v="3"/>
    <m/>
    <m/>
    <n v="0"/>
    <m/>
    <m/>
    <m/>
    <m/>
    <m/>
    <m/>
    <m/>
    <m/>
    <m/>
    <m/>
  </r>
  <r>
    <m/>
    <m/>
    <m/>
    <m/>
    <m/>
    <x v="25"/>
    <m/>
    <m/>
    <n v="0"/>
    <x v="3"/>
    <m/>
    <m/>
    <n v="0"/>
    <m/>
    <m/>
    <m/>
    <m/>
    <m/>
    <m/>
    <m/>
    <m/>
    <m/>
    <m/>
  </r>
  <r>
    <m/>
    <m/>
    <m/>
    <m/>
    <m/>
    <x v="26"/>
    <m/>
    <m/>
    <n v="0"/>
    <x v="3"/>
    <m/>
    <m/>
    <n v="0"/>
    <m/>
    <m/>
    <m/>
    <m/>
    <m/>
    <m/>
    <m/>
    <m/>
    <m/>
    <m/>
  </r>
  <r>
    <m/>
    <m/>
    <m/>
    <m/>
    <m/>
    <x v="3"/>
    <m/>
    <m/>
    <n v="0"/>
    <x v="3"/>
    <m/>
    <m/>
    <n v="0"/>
    <m/>
    <m/>
    <m/>
    <m/>
    <m/>
    <m/>
    <m/>
    <m/>
    <m/>
    <m/>
  </r>
  <r>
    <m/>
    <m/>
    <m/>
    <m/>
    <m/>
    <x v="27"/>
    <m/>
    <m/>
    <n v="0"/>
    <x v="3"/>
    <m/>
    <m/>
    <n v="0"/>
    <m/>
    <m/>
    <m/>
    <m/>
    <m/>
    <m/>
    <m/>
    <m/>
    <m/>
    <m/>
  </r>
  <r>
    <m/>
    <m/>
    <m/>
    <m/>
    <m/>
    <x v="28"/>
    <m/>
    <m/>
    <n v="0"/>
    <x v="3"/>
    <m/>
    <m/>
    <n v="0"/>
    <m/>
    <m/>
    <m/>
    <m/>
    <m/>
    <m/>
    <m/>
    <m/>
    <m/>
    <m/>
  </r>
  <r>
    <m/>
    <m/>
    <m/>
    <m/>
    <m/>
    <x v="4"/>
    <m/>
    <m/>
    <n v="0"/>
    <x v="3"/>
    <m/>
    <m/>
    <n v="0"/>
    <m/>
    <m/>
    <m/>
    <m/>
    <m/>
    <m/>
    <m/>
    <m/>
    <m/>
    <m/>
  </r>
  <r>
    <m/>
    <m/>
    <m/>
    <m/>
    <m/>
    <x v="12"/>
    <m/>
    <m/>
    <n v="0"/>
    <x v="1"/>
    <m/>
    <m/>
    <n v="0"/>
    <m/>
    <m/>
    <m/>
    <m/>
    <m/>
    <m/>
    <m/>
    <m/>
    <m/>
    <m/>
  </r>
  <r>
    <m/>
    <m/>
    <m/>
    <m/>
    <m/>
    <x v="0"/>
    <m/>
    <m/>
    <n v="0"/>
    <x v="1"/>
    <m/>
    <m/>
    <n v="0"/>
    <m/>
    <m/>
    <m/>
    <m/>
    <m/>
    <m/>
    <m/>
    <m/>
    <m/>
    <m/>
  </r>
  <r>
    <m/>
    <m/>
    <m/>
    <m/>
    <m/>
    <x v="14"/>
    <m/>
    <m/>
    <n v="0"/>
    <x v="1"/>
    <m/>
    <m/>
    <n v="0"/>
    <m/>
    <m/>
    <m/>
    <m/>
    <m/>
    <m/>
    <m/>
    <m/>
    <m/>
    <m/>
  </r>
  <r>
    <m/>
    <m/>
    <m/>
    <m/>
    <m/>
    <x v="15"/>
    <m/>
    <m/>
    <n v="0"/>
    <x v="1"/>
    <m/>
    <m/>
    <n v="0"/>
    <m/>
    <m/>
    <m/>
    <m/>
    <m/>
    <m/>
    <m/>
    <m/>
    <m/>
    <m/>
  </r>
  <r>
    <m/>
    <m/>
    <m/>
    <m/>
    <m/>
    <x v="16"/>
    <m/>
    <m/>
    <n v="0"/>
    <x v="1"/>
    <m/>
    <m/>
    <n v="0"/>
    <m/>
    <m/>
    <m/>
    <m/>
    <m/>
    <m/>
    <m/>
    <m/>
    <m/>
    <m/>
  </r>
  <r>
    <m/>
    <m/>
    <m/>
    <m/>
    <m/>
    <x v="17"/>
    <m/>
    <m/>
    <n v="0"/>
    <x v="1"/>
    <m/>
    <m/>
    <n v="0"/>
    <m/>
    <m/>
    <m/>
    <m/>
    <m/>
    <m/>
    <m/>
    <m/>
    <m/>
    <m/>
  </r>
  <r>
    <m/>
    <m/>
    <m/>
    <m/>
    <m/>
    <x v="18"/>
    <m/>
    <m/>
    <n v="0"/>
    <x v="1"/>
    <m/>
    <m/>
    <n v="0"/>
    <m/>
    <m/>
    <m/>
    <m/>
    <m/>
    <m/>
    <m/>
    <m/>
    <m/>
    <m/>
  </r>
  <r>
    <m/>
    <m/>
    <m/>
    <m/>
    <m/>
    <x v="19"/>
    <m/>
    <m/>
    <n v="0"/>
    <x v="1"/>
    <m/>
    <m/>
    <n v="0"/>
    <m/>
    <m/>
    <m/>
    <m/>
    <m/>
    <m/>
    <m/>
    <m/>
    <m/>
    <m/>
  </r>
  <r>
    <m/>
    <m/>
    <m/>
    <m/>
    <m/>
    <x v="20"/>
    <m/>
    <m/>
    <n v="0"/>
    <x v="1"/>
    <m/>
    <m/>
    <n v="0"/>
    <m/>
    <m/>
    <m/>
    <m/>
    <m/>
    <m/>
    <m/>
    <m/>
    <m/>
    <m/>
  </r>
  <r>
    <m/>
    <m/>
    <m/>
    <m/>
    <m/>
    <x v="21"/>
    <m/>
    <m/>
    <n v="0"/>
    <x v="1"/>
    <m/>
    <m/>
    <n v="0"/>
    <m/>
    <m/>
    <m/>
    <m/>
    <m/>
    <m/>
    <m/>
    <m/>
    <m/>
    <m/>
  </r>
  <r>
    <m/>
    <m/>
    <m/>
    <m/>
    <m/>
    <x v="22"/>
    <m/>
    <m/>
    <n v="0"/>
    <x v="1"/>
    <m/>
    <m/>
    <n v="0"/>
    <m/>
    <m/>
    <m/>
    <m/>
    <m/>
    <m/>
    <m/>
    <m/>
    <m/>
    <m/>
  </r>
  <r>
    <m/>
    <m/>
    <m/>
    <m/>
    <m/>
    <x v="23"/>
    <m/>
    <m/>
    <n v="0"/>
    <x v="1"/>
    <m/>
    <m/>
    <n v="0"/>
    <m/>
    <m/>
    <m/>
    <m/>
    <m/>
    <m/>
    <m/>
    <m/>
    <m/>
    <m/>
  </r>
  <r>
    <m/>
    <m/>
    <m/>
    <m/>
    <m/>
    <x v="24"/>
    <m/>
    <m/>
    <e v="#N/A"/>
    <x v="1"/>
    <m/>
    <m/>
    <n v="0"/>
    <m/>
    <m/>
    <m/>
    <m/>
    <m/>
    <m/>
    <m/>
    <m/>
    <m/>
    <m/>
  </r>
  <r>
    <m/>
    <m/>
    <m/>
    <m/>
    <m/>
    <x v="25"/>
    <m/>
    <m/>
    <n v="0"/>
    <x v="1"/>
    <m/>
    <m/>
    <n v="0"/>
    <m/>
    <m/>
    <m/>
    <m/>
    <m/>
    <m/>
    <m/>
    <m/>
    <m/>
    <m/>
  </r>
  <r>
    <m/>
    <m/>
    <m/>
    <m/>
    <m/>
    <x v="26"/>
    <m/>
    <m/>
    <n v="0"/>
    <x v="1"/>
    <m/>
    <m/>
    <n v="0"/>
    <m/>
    <m/>
    <m/>
    <m/>
    <m/>
    <m/>
    <m/>
    <m/>
    <m/>
    <m/>
  </r>
  <r>
    <m/>
    <m/>
    <m/>
    <m/>
    <m/>
    <x v="3"/>
    <m/>
    <m/>
    <n v="0"/>
    <x v="1"/>
    <m/>
    <m/>
    <n v="0"/>
    <m/>
    <m/>
    <m/>
    <m/>
    <m/>
    <m/>
    <m/>
    <m/>
    <m/>
    <m/>
  </r>
  <r>
    <m/>
    <m/>
    <m/>
    <m/>
    <m/>
    <x v="27"/>
    <m/>
    <m/>
    <n v="0"/>
    <x v="1"/>
    <m/>
    <m/>
    <n v="0"/>
    <m/>
    <m/>
    <m/>
    <m/>
    <m/>
    <m/>
    <m/>
    <m/>
    <m/>
    <m/>
  </r>
  <r>
    <m/>
    <m/>
    <m/>
    <m/>
    <m/>
    <x v="28"/>
    <m/>
    <m/>
    <n v="0"/>
    <x v="1"/>
    <m/>
    <m/>
    <n v="0"/>
    <m/>
    <m/>
    <m/>
    <m/>
    <m/>
    <m/>
    <m/>
    <m/>
    <m/>
    <m/>
  </r>
  <r>
    <m/>
    <m/>
    <m/>
    <m/>
    <m/>
    <x v="4"/>
    <m/>
    <m/>
    <n v="0"/>
    <x v="1"/>
    <m/>
    <m/>
    <n v="0"/>
    <m/>
    <m/>
    <m/>
    <m/>
    <m/>
    <m/>
    <m/>
    <m/>
    <m/>
    <m/>
  </r>
  <r>
    <m/>
    <m/>
    <m/>
    <m/>
    <m/>
    <x v="12"/>
    <m/>
    <m/>
    <n v="0"/>
    <x v="4"/>
    <m/>
    <m/>
    <n v="0"/>
    <m/>
    <m/>
    <m/>
    <m/>
    <m/>
    <m/>
    <m/>
    <m/>
    <m/>
    <m/>
  </r>
  <r>
    <m/>
    <m/>
    <m/>
    <m/>
    <m/>
    <x v="0"/>
    <m/>
    <m/>
    <n v="0"/>
    <x v="4"/>
    <m/>
    <m/>
    <n v="0"/>
    <m/>
    <m/>
    <m/>
    <m/>
    <m/>
    <m/>
    <m/>
    <m/>
    <m/>
    <m/>
  </r>
  <r>
    <m/>
    <m/>
    <m/>
    <m/>
    <m/>
    <x v="14"/>
    <m/>
    <m/>
    <n v="0"/>
    <x v="4"/>
    <m/>
    <m/>
    <n v="0"/>
    <m/>
    <m/>
    <m/>
    <m/>
    <m/>
    <m/>
    <m/>
    <m/>
    <m/>
    <m/>
  </r>
  <r>
    <m/>
    <m/>
    <m/>
    <m/>
    <m/>
    <x v="15"/>
    <m/>
    <m/>
    <n v="0"/>
    <x v="4"/>
    <m/>
    <m/>
    <n v="0"/>
    <m/>
    <m/>
    <m/>
    <m/>
    <m/>
    <m/>
    <m/>
    <m/>
    <m/>
    <m/>
  </r>
  <r>
    <m/>
    <m/>
    <m/>
    <m/>
    <m/>
    <x v="16"/>
    <m/>
    <m/>
    <n v="0"/>
    <x v="4"/>
    <m/>
    <m/>
    <n v="0"/>
    <m/>
    <m/>
    <m/>
    <m/>
    <m/>
    <m/>
    <m/>
    <m/>
    <m/>
    <m/>
  </r>
  <r>
    <m/>
    <m/>
    <m/>
    <m/>
    <m/>
    <x v="17"/>
    <m/>
    <m/>
    <n v="0"/>
    <x v="4"/>
    <m/>
    <m/>
    <n v="0"/>
    <m/>
    <m/>
    <m/>
    <m/>
    <m/>
    <m/>
    <m/>
    <m/>
    <m/>
    <m/>
  </r>
  <r>
    <m/>
    <m/>
    <m/>
    <m/>
    <m/>
    <x v="18"/>
    <m/>
    <m/>
    <n v="0"/>
    <x v="4"/>
    <m/>
    <m/>
    <n v="0"/>
    <m/>
    <m/>
    <m/>
    <m/>
    <m/>
    <m/>
    <m/>
    <m/>
    <m/>
    <m/>
  </r>
  <r>
    <m/>
    <m/>
    <m/>
    <m/>
    <m/>
    <x v="19"/>
    <m/>
    <m/>
    <n v="0"/>
    <x v="4"/>
    <m/>
    <m/>
    <n v="0"/>
    <m/>
    <m/>
    <m/>
    <m/>
    <m/>
    <m/>
    <m/>
    <m/>
    <m/>
    <m/>
  </r>
  <r>
    <m/>
    <m/>
    <m/>
    <m/>
    <m/>
    <x v="20"/>
    <m/>
    <m/>
    <n v="0"/>
    <x v="4"/>
    <m/>
    <m/>
    <n v="0"/>
    <m/>
    <m/>
    <m/>
    <m/>
    <m/>
    <m/>
    <m/>
    <m/>
    <m/>
    <m/>
  </r>
  <r>
    <m/>
    <m/>
    <m/>
    <m/>
    <m/>
    <x v="21"/>
    <m/>
    <m/>
    <n v="0"/>
    <x v="4"/>
    <m/>
    <m/>
    <n v="0"/>
    <m/>
    <m/>
    <m/>
    <m/>
    <m/>
    <m/>
    <m/>
    <m/>
    <m/>
    <m/>
  </r>
  <r>
    <m/>
    <m/>
    <m/>
    <m/>
    <m/>
    <x v="22"/>
    <m/>
    <m/>
    <n v="0"/>
    <x v="4"/>
    <m/>
    <m/>
    <n v="0"/>
    <m/>
    <m/>
    <m/>
    <m/>
    <m/>
    <m/>
    <m/>
    <m/>
    <m/>
    <m/>
  </r>
  <r>
    <m/>
    <m/>
    <m/>
    <m/>
    <m/>
    <x v="23"/>
    <m/>
    <m/>
    <n v="0"/>
    <x v="4"/>
    <m/>
    <m/>
    <n v="0"/>
    <m/>
    <m/>
    <m/>
    <m/>
    <m/>
    <m/>
    <m/>
    <m/>
    <m/>
    <m/>
  </r>
  <r>
    <m/>
    <m/>
    <m/>
    <m/>
    <m/>
    <x v="24"/>
    <m/>
    <m/>
    <e v="#N/A"/>
    <x v="4"/>
    <m/>
    <m/>
    <n v="0"/>
    <m/>
    <m/>
    <m/>
    <m/>
    <m/>
    <m/>
    <m/>
    <m/>
    <m/>
    <m/>
  </r>
  <r>
    <m/>
    <m/>
    <m/>
    <m/>
    <m/>
    <x v="25"/>
    <m/>
    <m/>
    <n v="0"/>
    <x v="4"/>
    <m/>
    <m/>
    <n v="0"/>
    <m/>
    <m/>
    <m/>
    <m/>
    <m/>
    <m/>
    <m/>
    <m/>
    <m/>
    <m/>
  </r>
  <r>
    <m/>
    <m/>
    <m/>
    <m/>
    <m/>
    <x v="26"/>
    <m/>
    <m/>
    <n v="0"/>
    <x v="4"/>
    <m/>
    <m/>
    <n v="0"/>
    <m/>
    <m/>
    <m/>
    <m/>
    <m/>
    <m/>
    <m/>
    <m/>
    <m/>
    <m/>
  </r>
  <r>
    <m/>
    <m/>
    <m/>
    <m/>
    <m/>
    <x v="3"/>
    <m/>
    <m/>
    <n v="0"/>
    <x v="4"/>
    <m/>
    <m/>
    <n v="0"/>
    <m/>
    <m/>
    <m/>
    <m/>
    <m/>
    <m/>
    <m/>
    <m/>
    <m/>
    <m/>
  </r>
  <r>
    <m/>
    <m/>
    <m/>
    <m/>
    <m/>
    <x v="27"/>
    <m/>
    <m/>
    <n v="0"/>
    <x v="4"/>
    <m/>
    <m/>
    <n v="0"/>
    <m/>
    <m/>
    <m/>
    <m/>
    <m/>
    <m/>
    <m/>
    <m/>
    <m/>
    <m/>
  </r>
  <r>
    <m/>
    <m/>
    <m/>
    <m/>
    <m/>
    <x v="28"/>
    <m/>
    <m/>
    <n v="0"/>
    <x v="4"/>
    <m/>
    <m/>
    <n v="0"/>
    <m/>
    <m/>
    <m/>
    <m/>
    <m/>
    <m/>
    <m/>
    <m/>
    <m/>
    <m/>
  </r>
  <r>
    <m/>
    <m/>
    <m/>
    <m/>
    <m/>
    <x v="4"/>
    <m/>
    <m/>
    <n v="0"/>
    <x v="4"/>
    <m/>
    <m/>
    <n v="0"/>
    <m/>
    <m/>
    <m/>
    <m/>
    <m/>
    <m/>
    <m/>
    <m/>
    <m/>
    <m/>
  </r>
  <r>
    <m/>
    <m/>
    <m/>
    <m/>
    <m/>
    <x v="1"/>
    <m/>
    <m/>
    <m/>
    <x v="4"/>
    <m/>
    <m/>
    <m/>
    <m/>
    <m/>
    <m/>
    <m/>
    <m/>
    <m/>
    <m/>
    <m/>
    <m/>
    <m/>
  </r>
  <r>
    <m/>
    <m/>
    <m/>
    <m/>
    <m/>
    <x v="12"/>
    <m/>
    <m/>
    <n v="0"/>
    <x v="5"/>
    <m/>
    <m/>
    <n v="0"/>
    <m/>
    <m/>
    <m/>
    <m/>
    <m/>
    <m/>
    <m/>
    <m/>
    <m/>
    <m/>
  </r>
  <r>
    <m/>
    <m/>
    <m/>
    <m/>
    <m/>
    <x v="0"/>
    <m/>
    <m/>
    <n v="0"/>
    <x v="5"/>
    <m/>
    <m/>
    <n v="0"/>
    <m/>
    <m/>
    <m/>
    <m/>
    <m/>
    <m/>
    <m/>
    <m/>
    <m/>
    <m/>
  </r>
  <r>
    <m/>
    <m/>
    <m/>
    <m/>
    <m/>
    <x v="14"/>
    <m/>
    <m/>
    <n v="0"/>
    <x v="5"/>
    <m/>
    <m/>
    <n v="0"/>
    <m/>
    <m/>
    <m/>
    <m/>
    <m/>
    <m/>
    <m/>
    <m/>
    <m/>
    <m/>
  </r>
  <r>
    <m/>
    <m/>
    <m/>
    <m/>
    <m/>
    <x v="15"/>
    <m/>
    <m/>
    <n v="0"/>
    <x v="5"/>
    <m/>
    <m/>
    <n v="0"/>
    <m/>
    <m/>
    <m/>
    <m/>
    <m/>
    <m/>
    <m/>
    <m/>
    <m/>
    <m/>
  </r>
  <r>
    <m/>
    <m/>
    <m/>
    <m/>
    <m/>
    <x v="16"/>
    <m/>
    <m/>
    <n v="0"/>
    <x v="5"/>
    <m/>
    <m/>
    <n v="0"/>
    <m/>
    <m/>
    <m/>
    <m/>
    <m/>
    <m/>
    <m/>
    <m/>
    <m/>
    <m/>
  </r>
  <r>
    <m/>
    <m/>
    <m/>
    <m/>
    <m/>
    <x v="17"/>
    <m/>
    <m/>
    <n v="0"/>
    <x v="5"/>
    <m/>
    <m/>
    <n v="0"/>
    <m/>
    <m/>
    <m/>
    <m/>
    <m/>
    <m/>
    <m/>
    <m/>
    <m/>
    <m/>
  </r>
  <r>
    <m/>
    <m/>
    <m/>
    <m/>
    <m/>
    <x v="18"/>
    <m/>
    <m/>
    <n v="0"/>
    <x v="5"/>
    <m/>
    <m/>
    <n v="0"/>
    <m/>
    <m/>
    <m/>
    <m/>
    <m/>
    <m/>
    <m/>
    <m/>
    <m/>
    <m/>
  </r>
  <r>
    <m/>
    <m/>
    <m/>
    <m/>
    <m/>
    <x v="19"/>
    <m/>
    <m/>
    <n v="0"/>
    <x v="5"/>
    <m/>
    <m/>
    <n v="0"/>
    <m/>
    <m/>
    <m/>
    <m/>
    <m/>
    <m/>
    <m/>
    <m/>
    <m/>
    <m/>
  </r>
  <r>
    <m/>
    <m/>
    <m/>
    <m/>
    <m/>
    <x v="20"/>
    <m/>
    <m/>
    <n v="0"/>
    <x v="5"/>
    <m/>
    <m/>
    <n v="0"/>
    <m/>
    <m/>
    <m/>
    <m/>
    <m/>
    <m/>
    <m/>
    <m/>
    <m/>
    <m/>
  </r>
  <r>
    <m/>
    <m/>
    <m/>
    <m/>
    <m/>
    <x v="21"/>
    <m/>
    <m/>
    <n v="0"/>
    <x v="5"/>
    <m/>
    <m/>
    <n v="0"/>
    <m/>
    <m/>
    <m/>
    <m/>
    <m/>
    <m/>
    <m/>
    <m/>
    <m/>
    <m/>
  </r>
  <r>
    <m/>
    <m/>
    <m/>
    <m/>
    <m/>
    <x v="22"/>
    <m/>
    <m/>
    <n v="0"/>
    <x v="5"/>
    <m/>
    <m/>
    <n v="0"/>
    <m/>
    <m/>
    <m/>
    <m/>
    <m/>
    <m/>
    <m/>
    <m/>
    <m/>
    <m/>
  </r>
  <r>
    <m/>
    <m/>
    <m/>
    <m/>
    <m/>
    <x v="23"/>
    <m/>
    <m/>
    <n v="0"/>
    <x v="5"/>
    <m/>
    <m/>
    <n v="0"/>
    <m/>
    <m/>
    <m/>
    <m/>
    <m/>
    <m/>
    <m/>
    <m/>
    <m/>
    <m/>
  </r>
  <r>
    <m/>
    <m/>
    <m/>
    <m/>
    <m/>
    <x v="24"/>
    <m/>
    <m/>
    <e v="#N/A"/>
    <x v="5"/>
    <m/>
    <m/>
    <n v="0"/>
    <m/>
    <m/>
    <m/>
    <m/>
    <m/>
    <m/>
    <m/>
    <m/>
    <m/>
    <m/>
  </r>
  <r>
    <m/>
    <m/>
    <m/>
    <m/>
    <m/>
    <x v="25"/>
    <m/>
    <m/>
    <n v="0"/>
    <x v="5"/>
    <m/>
    <m/>
    <n v="0"/>
    <m/>
    <m/>
    <m/>
    <m/>
    <m/>
    <m/>
    <m/>
    <m/>
    <m/>
    <m/>
  </r>
  <r>
    <m/>
    <m/>
    <m/>
    <m/>
    <m/>
    <x v="26"/>
    <m/>
    <m/>
    <n v="0"/>
    <x v="5"/>
    <m/>
    <m/>
    <n v="0"/>
    <m/>
    <m/>
    <m/>
    <m/>
    <m/>
    <m/>
    <m/>
    <m/>
    <m/>
    <m/>
  </r>
  <r>
    <m/>
    <m/>
    <m/>
    <m/>
    <m/>
    <x v="3"/>
    <m/>
    <m/>
    <n v="0"/>
    <x v="5"/>
    <m/>
    <m/>
    <n v="0"/>
    <m/>
    <m/>
    <m/>
    <m/>
    <m/>
    <m/>
    <m/>
    <m/>
    <m/>
    <m/>
  </r>
  <r>
    <m/>
    <m/>
    <m/>
    <m/>
    <m/>
    <x v="27"/>
    <m/>
    <m/>
    <n v="0"/>
    <x v="5"/>
    <m/>
    <m/>
    <n v="0"/>
    <m/>
    <m/>
    <m/>
    <m/>
    <m/>
    <m/>
    <m/>
    <m/>
    <m/>
    <m/>
  </r>
  <r>
    <m/>
    <m/>
    <m/>
    <m/>
    <m/>
    <x v="28"/>
    <m/>
    <m/>
    <n v="0"/>
    <x v="5"/>
    <m/>
    <m/>
    <n v="0"/>
    <m/>
    <m/>
    <m/>
    <m/>
    <m/>
    <m/>
    <m/>
    <m/>
    <m/>
    <m/>
  </r>
  <r>
    <m/>
    <m/>
    <m/>
    <m/>
    <m/>
    <x v="4"/>
    <m/>
    <m/>
    <m/>
    <x v="5"/>
    <m/>
    <m/>
    <m/>
    <m/>
    <m/>
    <m/>
    <m/>
    <m/>
    <m/>
    <m/>
    <m/>
    <m/>
    <m/>
  </r>
  <r>
    <m/>
    <m/>
    <m/>
    <m/>
    <m/>
    <x v="1"/>
    <m/>
    <m/>
    <n v="0"/>
    <x v="5"/>
    <m/>
    <m/>
    <n v="0"/>
    <m/>
    <m/>
    <m/>
    <m/>
    <m/>
    <m/>
    <m/>
    <m/>
    <m/>
    <m/>
  </r>
  <r>
    <m/>
    <m/>
    <m/>
    <s v="L = Location: 12-HOME, 99-OTHER Public Place"/>
    <m/>
    <x v="5"/>
    <m/>
    <m/>
    <m/>
    <x v="6"/>
    <m/>
    <m/>
    <m/>
    <m/>
    <m/>
    <m/>
    <m/>
    <m/>
    <m/>
    <m/>
    <m/>
    <m/>
    <m/>
  </r>
  <r>
    <m/>
    <m/>
    <m/>
    <m/>
    <m/>
    <x v="5"/>
    <m/>
    <m/>
    <m/>
    <x v="6"/>
    <m/>
    <m/>
    <m/>
    <m/>
    <m/>
    <m/>
    <m/>
    <m/>
    <m/>
    <m/>
    <m/>
    <m/>
    <m/>
  </r>
  <r>
    <m/>
    <m/>
    <m/>
    <m/>
    <m/>
    <x v="5"/>
    <m/>
    <m/>
    <m/>
    <x v="6"/>
    <m/>
    <m/>
    <m/>
    <m/>
    <m/>
    <m/>
    <m/>
    <m/>
    <m/>
    <m/>
    <m/>
    <m/>
    <m/>
  </r>
  <r>
    <m/>
    <m/>
    <m/>
    <m/>
    <m/>
    <x v="5"/>
    <m/>
    <m/>
    <m/>
    <x v="6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3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A2:B136" firstHeaderRow="1" firstDataRow="1" firstDataCol="1"/>
  <pivotFields count="23">
    <pivotField showAll="0"/>
    <pivotField showAll="0" defaultSubtotal="0"/>
    <pivotField showAll="0" defaultSubtotal="0"/>
    <pivotField showAll="0"/>
    <pivotField showAll="0"/>
    <pivotField axis="axisRow" showAll="0">
      <items count="31">
        <item x="4"/>
        <item x="28"/>
        <item x="27"/>
        <item x="26"/>
        <item x="3"/>
        <item x="24"/>
        <item x="6"/>
        <item x="9"/>
        <item x="2"/>
        <item x="25"/>
        <item x="10"/>
        <item x="11"/>
        <item x="13"/>
        <item x="17"/>
        <item x="22"/>
        <item x="15"/>
        <item x="20"/>
        <item x="16"/>
        <item x="21"/>
        <item x="23"/>
        <item x="19"/>
        <item x="14"/>
        <item x="18"/>
        <item x="0"/>
        <item x="12"/>
        <item x="8"/>
        <item x="7"/>
        <item x="5"/>
        <item m="1" x="29"/>
        <item x="1"/>
        <item t="default"/>
      </items>
    </pivotField>
    <pivotField showAll="0"/>
    <pivotField dataField="1" showAll="0"/>
    <pivotField showAll="0"/>
    <pivotField axis="axisRow" showAll="0">
      <items count="9">
        <item x="0"/>
        <item x="1"/>
        <item x="3"/>
        <item h="1" x="2"/>
        <item h="1" m="1" x="7"/>
        <item x="5"/>
        <item x="4"/>
        <item h="1" x="6"/>
        <item t="default"/>
      </items>
    </pivotField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5"/>
    <field x="9"/>
  </rowFields>
  <rowItems count="134">
    <i>
      <x/>
    </i>
    <i r="1">
      <x/>
    </i>
    <i r="1">
      <x v="1"/>
    </i>
    <i r="1">
      <x v="2"/>
    </i>
    <i r="1">
      <x v="5"/>
    </i>
    <i r="1">
      <x v="6"/>
    </i>
    <i>
      <x v="1"/>
    </i>
    <i r="1">
      <x/>
    </i>
    <i r="1">
      <x v="1"/>
    </i>
    <i r="1">
      <x v="2"/>
    </i>
    <i r="1">
      <x v="5"/>
    </i>
    <i r="1">
      <x v="6"/>
    </i>
    <i>
      <x v="2"/>
    </i>
    <i r="1">
      <x/>
    </i>
    <i r="1">
      <x v="1"/>
    </i>
    <i r="1">
      <x v="2"/>
    </i>
    <i r="1">
      <x v="5"/>
    </i>
    <i r="1">
      <x v="6"/>
    </i>
    <i>
      <x v="3"/>
    </i>
    <i r="1">
      <x/>
    </i>
    <i r="1">
      <x v="1"/>
    </i>
    <i r="1">
      <x v="2"/>
    </i>
    <i r="1">
      <x v="5"/>
    </i>
    <i r="1">
      <x v="6"/>
    </i>
    <i>
      <x v="4"/>
    </i>
    <i r="1">
      <x/>
    </i>
    <i r="1">
      <x v="1"/>
    </i>
    <i r="1">
      <x v="2"/>
    </i>
    <i r="1">
      <x v="5"/>
    </i>
    <i r="1">
      <x v="6"/>
    </i>
    <i>
      <x v="5"/>
    </i>
    <i r="1">
      <x/>
    </i>
    <i r="1">
      <x v="1"/>
    </i>
    <i r="1">
      <x v="2"/>
    </i>
    <i r="1">
      <x v="5"/>
    </i>
    <i r="1">
      <x v="6"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 r="1">
      <x v="1"/>
    </i>
    <i r="1">
      <x v="2"/>
    </i>
    <i r="1">
      <x v="5"/>
    </i>
    <i r="1">
      <x v="6"/>
    </i>
    <i>
      <x v="10"/>
    </i>
    <i r="1">
      <x/>
    </i>
    <i>
      <x v="11"/>
    </i>
    <i r="1">
      <x/>
    </i>
    <i>
      <x v="12"/>
    </i>
    <i r="1">
      <x/>
    </i>
    <i>
      <x v="13"/>
    </i>
    <i r="1">
      <x/>
    </i>
    <i r="1">
      <x v="1"/>
    </i>
    <i r="1">
      <x v="2"/>
    </i>
    <i r="1">
      <x v="5"/>
    </i>
    <i r="1">
      <x v="6"/>
    </i>
    <i>
      <x v="14"/>
    </i>
    <i r="1">
      <x/>
    </i>
    <i r="1">
      <x v="1"/>
    </i>
    <i r="1">
      <x v="2"/>
    </i>
    <i r="1">
      <x v="5"/>
    </i>
    <i r="1">
      <x v="6"/>
    </i>
    <i>
      <x v="15"/>
    </i>
    <i r="1">
      <x/>
    </i>
    <i r="1">
      <x v="1"/>
    </i>
    <i r="1">
      <x v="2"/>
    </i>
    <i r="1">
      <x v="5"/>
    </i>
    <i r="1">
      <x v="6"/>
    </i>
    <i>
      <x v="16"/>
    </i>
    <i r="1">
      <x/>
    </i>
    <i r="1">
      <x v="1"/>
    </i>
    <i r="1">
      <x v="2"/>
    </i>
    <i r="1">
      <x v="5"/>
    </i>
    <i r="1">
      <x v="6"/>
    </i>
    <i>
      <x v="17"/>
    </i>
    <i r="1">
      <x/>
    </i>
    <i r="1">
      <x v="1"/>
    </i>
    <i r="1">
      <x v="2"/>
    </i>
    <i r="1">
      <x v="5"/>
    </i>
    <i r="1">
      <x v="6"/>
    </i>
    <i>
      <x v="18"/>
    </i>
    <i r="1">
      <x/>
    </i>
    <i r="1">
      <x v="1"/>
    </i>
    <i r="1">
      <x v="2"/>
    </i>
    <i r="1">
      <x v="5"/>
    </i>
    <i r="1">
      <x v="6"/>
    </i>
    <i>
      <x v="19"/>
    </i>
    <i r="1">
      <x/>
    </i>
    <i r="1">
      <x v="1"/>
    </i>
    <i r="1">
      <x v="2"/>
    </i>
    <i r="1">
      <x v="5"/>
    </i>
    <i r="1">
      <x v="6"/>
    </i>
    <i>
      <x v="20"/>
    </i>
    <i r="1">
      <x/>
    </i>
    <i r="1">
      <x v="1"/>
    </i>
    <i r="1">
      <x v="2"/>
    </i>
    <i r="1">
      <x v="5"/>
    </i>
    <i r="1">
      <x v="6"/>
    </i>
    <i>
      <x v="21"/>
    </i>
    <i r="1">
      <x/>
    </i>
    <i r="1">
      <x v="1"/>
    </i>
    <i r="1">
      <x v="2"/>
    </i>
    <i r="1">
      <x v="5"/>
    </i>
    <i r="1">
      <x v="6"/>
    </i>
    <i>
      <x v="22"/>
    </i>
    <i r="1">
      <x/>
    </i>
    <i r="1">
      <x v="1"/>
    </i>
    <i r="1">
      <x v="2"/>
    </i>
    <i r="1">
      <x v="5"/>
    </i>
    <i r="1">
      <x v="6"/>
    </i>
    <i>
      <x v="23"/>
    </i>
    <i r="1">
      <x/>
    </i>
    <i r="1">
      <x v="1"/>
    </i>
    <i r="1">
      <x v="2"/>
    </i>
    <i r="1">
      <x v="5"/>
    </i>
    <i r="1">
      <x v="6"/>
    </i>
    <i>
      <x v="24"/>
    </i>
    <i r="1">
      <x/>
    </i>
    <i r="1">
      <x v="1"/>
    </i>
    <i r="1">
      <x v="5"/>
    </i>
    <i r="1">
      <x v="6"/>
    </i>
    <i>
      <x v="25"/>
    </i>
    <i r="1">
      <x/>
    </i>
    <i>
      <x v="26"/>
    </i>
    <i r="1">
      <x/>
    </i>
    <i>
      <x v="29"/>
    </i>
    <i r="1">
      <x/>
    </i>
    <i r="1">
      <x v="5"/>
    </i>
    <i r="1">
      <x v="6"/>
    </i>
    <i t="grand">
      <x/>
    </i>
  </rowItems>
  <colItems count="1">
    <i/>
  </colItems>
  <dataFields count="1">
    <dataField name="Sum of Units" fld="7" baseField="4" baseItem="0"/>
  </dataFields>
  <formats count="1">
    <format dxfId="22">
      <pivotArea field="-2" type="button"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6"/>
  <sheetViews>
    <sheetView zoomScaleNormal="100" zoomScalePageLayoutView="75" workbookViewId="0">
      <selection activeCell="D6" sqref="D6"/>
    </sheetView>
  </sheetViews>
  <sheetFormatPr defaultColWidth="9.44140625" defaultRowHeight="13.8" x14ac:dyDescent="0.3"/>
  <cols>
    <col min="1" max="1" width="12.5546875" style="252" customWidth="1"/>
    <col min="2" max="2" width="30.5546875" style="17" customWidth="1"/>
    <col min="3" max="3" width="12.5546875" style="19" customWidth="1"/>
    <col min="4" max="4" width="7.5546875" style="249" customWidth="1"/>
    <col min="5" max="5" width="6.5546875" style="18" bestFit="1" customWidth="1"/>
    <col min="6" max="6" width="8.5546875" style="18" hidden="1" customWidth="1"/>
    <col min="7" max="7" width="6.5546875" style="124" bestFit="1" customWidth="1"/>
    <col min="8" max="8" width="52.44140625" style="17" customWidth="1"/>
    <col min="9" max="9" width="30.5546875" style="18" customWidth="1"/>
    <col min="10" max="19" width="3.44140625" style="1" customWidth="1"/>
    <col min="20" max="20" width="3.44140625" style="5" customWidth="1"/>
    <col min="21" max="22" width="3.44140625" style="1" customWidth="1"/>
    <col min="23" max="16384" width="9.44140625" style="1"/>
  </cols>
  <sheetData>
    <row r="1" spans="1:41" ht="18" customHeight="1" x14ac:dyDescent="0.3">
      <c r="C1" s="239"/>
      <c r="D1" s="244" t="s">
        <v>0</v>
      </c>
      <c r="E1" s="240" t="s">
        <v>1</v>
      </c>
      <c r="F1" s="241"/>
      <c r="G1" s="242"/>
      <c r="H1" s="241"/>
    </row>
    <row r="2" spans="1:41" ht="18" customHeight="1" x14ac:dyDescent="0.3">
      <c r="C2" s="239"/>
      <c r="D2" s="244" t="s">
        <v>2</v>
      </c>
      <c r="E2" s="240" t="s">
        <v>3</v>
      </c>
      <c r="F2" s="241"/>
      <c r="G2" s="243"/>
      <c r="H2" s="243"/>
      <c r="I2" s="1"/>
      <c r="Q2" s="5"/>
      <c r="T2" s="1"/>
    </row>
    <row r="3" spans="1:41" ht="18" customHeight="1" thickBot="1" x14ac:dyDescent="0.35">
      <c r="A3" s="253" t="s">
        <v>4</v>
      </c>
      <c r="B3" s="121"/>
      <c r="C3" s="110"/>
      <c r="D3" s="245"/>
      <c r="E3" s="121"/>
      <c r="F3" s="121"/>
      <c r="G3" s="121"/>
      <c r="H3" s="121"/>
      <c r="I3" s="121"/>
      <c r="J3" s="110"/>
      <c r="K3" s="110"/>
      <c r="L3" s="110"/>
      <c r="M3" s="110"/>
      <c r="N3" s="110"/>
      <c r="O3" s="110"/>
      <c r="P3" s="110"/>
      <c r="Q3" s="110"/>
      <c r="R3" s="9"/>
      <c r="S3" s="9"/>
      <c r="T3" s="23"/>
      <c r="U3" s="41"/>
      <c r="V3" s="23"/>
      <c r="W3" s="41"/>
      <c r="X3" s="9"/>
      <c r="Y3" s="9"/>
      <c r="Z3" s="9"/>
      <c r="AA3" s="9"/>
      <c r="AB3" s="9"/>
      <c r="AC3" s="9"/>
      <c r="AD3" s="9"/>
      <c r="AE3" s="9"/>
      <c r="AG3" s="23"/>
      <c r="AH3" s="23"/>
      <c r="AI3" s="23"/>
      <c r="AJ3" s="23"/>
      <c r="AL3" s="5"/>
      <c r="AM3" s="2" t="s">
        <v>5</v>
      </c>
      <c r="AN3" s="2" t="s">
        <v>6</v>
      </c>
      <c r="AO3" s="2">
        <v>96150</v>
      </c>
    </row>
    <row r="4" spans="1:41" ht="18" customHeight="1" x14ac:dyDescent="0.3">
      <c r="A4" s="254"/>
      <c r="D4" s="246"/>
    </row>
    <row r="5" spans="1:41" s="5" customFormat="1" ht="29.1" customHeight="1" x14ac:dyDescent="0.3">
      <c r="A5" s="255" t="s">
        <v>7</v>
      </c>
      <c r="B5" s="109" t="s">
        <v>8</v>
      </c>
      <c r="C5" s="109" t="s">
        <v>9</v>
      </c>
      <c r="D5" s="247" t="s">
        <v>10</v>
      </c>
      <c r="E5" s="108" t="s">
        <v>11</v>
      </c>
      <c r="F5" s="108" t="s">
        <v>12</v>
      </c>
      <c r="G5" s="109" t="s">
        <v>13</v>
      </c>
      <c r="H5" s="109" t="s">
        <v>14</v>
      </c>
      <c r="I5" s="108" t="s">
        <v>15</v>
      </c>
    </row>
    <row r="6" spans="1:41" ht="18" customHeight="1" x14ac:dyDescent="0.3">
      <c r="A6" s="250">
        <v>1111111119</v>
      </c>
      <c r="B6" s="122" t="s">
        <v>16</v>
      </c>
      <c r="C6" s="11">
        <v>44838</v>
      </c>
      <c r="D6" s="122" t="s">
        <v>92</v>
      </c>
      <c r="E6" s="16" t="s">
        <v>18</v>
      </c>
      <c r="F6" s="39"/>
      <c r="G6" s="125" t="s">
        <v>19</v>
      </c>
      <c r="H6" s="125" t="s">
        <v>20</v>
      </c>
      <c r="I6" s="39" t="s">
        <v>21</v>
      </c>
      <c r="Q6" s="5"/>
      <c r="T6" s="1"/>
    </row>
    <row r="7" spans="1:41" ht="18" customHeight="1" x14ac:dyDescent="0.3">
      <c r="A7" s="250">
        <v>2222222229</v>
      </c>
      <c r="B7" s="122" t="s">
        <v>22</v>
      </c>
      <c r="C7" s="11">
        <v>44187</v>
      </c>
      <c r="D7" s="122" t="s">
        <v>17</v>
      </c>
      <c r="E7" s="16" t="s">
        <v>23</v>
      </c>
      <c r="F7" s="39"/>
      <c r="G7" s="125" t="s">
        <v>19</v>
      </c>
      <c r="H7" s="125" t="s">
        <v>24</v>
      </c>
      <c r="I7" s="39" t="s">
        <v>25</v>
      </c>
      <c r="Q7" s="5"/>
      <c r="T7" s="1"/>
    </row>
    <row r="8" spans="1:41" ht="18" customHeight="1" x14ac:dyDescent="0.3">
      <c r="A8" s="250">
        <v>3333333330</v>
      </c>
      <c r="B8" s="122" t="s">
        <v>26</v>
      </c>
      <c r="C8" s="11">
        <v>43881</v>
      </c>
      <c r="D8" s="122" t="s">
        <v>27</v>
      </c>
      <c r="E8" s="16" t="s">
        <v>28</v>
      </c>
      <c r="F8" s="39"/>
      <c r="G8" s="125" t="s">
        <v>19</v>
      </c>
      <c r="H8" s="125" t="s">
        <v>29</v>
      </c>
      <c r="I8" s="39" t="s">
        <v>30</v>
      </c>
    </row>
    <row r="9" spans="1:41" ht="18" customHeight="1" x14ac:dyDescent="0.3">
      <c r="A9" s="250">
        <v>4444444440</v>
      </c>
      <c r="B9" s="122" t="s">
        <v>31</v>
      </c>
      <c r="C9" s="11">
        <v>44242</v>
      </c>
      <c r="D9" s="122" t="s">
        <v>17</v>
      </c>
      <c r="E9" s="16" t="s">
        <v>32</v>
      </c>
      <c r="F9" s="39"/>
      <c r="G9" s="125" t="s">
        <v>19</v>
      </c>
      <c r="H9" s="125" t="s">
        <v>33</v>
      </c>
      <c r="I9" s="39" t="s">
        <v>34</v>
      </c>
    </row>
    <row r="10" spans="1:41" ht="18" customHeight="1" x14ac:dyDescent="0.3">
      <c r="A10" s="250">
        <v>5555555550</v>
      </c>
      <c r="B10" s="122" t="s">
        <v>35</v>
      </c>
      <c r="C10" s="11">
        <v>44927</v>
      </c>
      <c r="D10" s="122" t="s">
        <v>36</v>
      </c>
      <c r="E10" s="16" t="s">
        <v>37</v>
      </c>
      <c r="F10" s="39"/>
      <c r="G10" s="125" t="s">
        <v>38</v>
      </c>
      <c r="H10" s="125" t="s">
        <v>39</v>
      </c>
      <c r="I10" s="39" t="s">
        <v>40</v>
      </c>
    </row>
    <row r="11" spans="1:41" ht="18" customHeight="1" x14ac:dyDescent="0.3">
      <c r="A11" s="250">
        <v>6666666669</v>
      </c>
      <c r="B11" s="122" t="s">
        <v>41</v>
      </c>
      <c r="C11" s="11">
        <v>44624</v>
      </c>
      <c r="D11" s="122" t="s">
        <v>17</v>
      </c>
      <c r="E11" s="16" t="s">
        <v>42</v>
      </c>
      <c r="F11" s="39"/>
      <c r="G11" s="125" t="s">
        <v>38</v>
      </c>
      <c r="H11" s="125" t="s">
        <v>43</v>
      </c>
      <c r="I11" s="39" t="s">
        <v>44</v>
      </c>
    </row>
    <row r="12" spans="1:41" ht="18" customHeight="1" x14ac:dyDescent="0.3">
      <c r="A12" s="256"/>
      <c r="B12" s="122"/>
      <c r="C12" s="12"/>
      <c r="D12" s="122"/>
      <c r="E12" s="16"/>
      <c r="F12" s="39"/>
      <c r="G12" s="126"/>
      <c r="H12" s="126"/>
      <c r="I12" s="39"/>
    </row>
    <row r="13" spans="1:41" ht="18" customHeight="1" x14ac:dyDescent="0.3">
      <c r="A13" s="250"/>
      <c r="B13" s="122"/>
      <c r="C13" s="11"/>
      <c r="D13" s="122"/>
      <c r="E13" s="16"/>
      <c r="F13" s="39"/>
      <c r="G13" s="125"/>
      <c r="H13" s="125"/>
      <c r="I13" s="39"/>
    </row>
    <row r="14" spans="1:41" ht="18" customHeight="1" x14ac:dyDescent="0.3">
      <c r="A14" s="250"/>
      <c r="B14" s="123"/>
      <c r="C14" s="11"/>
      <c r="D14" s="248"/>
      <c r="E14" s="16"/>
      <c r="F14" s="16"/>
      <c r="G14" s="125"/>
      <c r="H14" s="15"/>
      <c r="I14" s="16"/>
    </row>
    <row r="15" spans="1:41" ht="18" customHeight="1" x14ac:dyDescent="0.3">
      <c r="A15" s="250"/>
      <c r="B15" s="123"/>
      <c r="C15" s="11"/>
      <c r="D15" s="248"/>
      <c r="E15" s="16"/>
      <c r="F15" s="16"/>
      <c r="G15" s="125"/>
      <c r="H15" s="15"/>
      <c r="I15" s="16"/>
    </row>
    <row r="16" spans="1:41" ht="18" customHeight="1" x14ac:dyDescent="0.3">
      <c r="A16" s="250"/>
      <c r="B16" s="123"/>
      <c r="C16" s="11"/>
      <c r="D16" s="248"/>
      <c r="E16" s="16"/>
      <c r="F16" s="16"/>
      <c r="G16" s="125"/>
      <c r="H16" s="15"/>
      <c r="I16" s="16"/>
    </row>
    <row r="17" spans="1:9" ht="18" customHeight="1" x14ac:dyDescent="0.3">
      <c r="A17" s="250"/>
      <c r="B17" s="123"/>
      <c r="C17" s="11"/>
      <c r="D17" s="248"/>
      <c r="E17" s="16"/>
      <c r="F17" s="16"/>
      <c r="G17" s="125"/>
      <c r="H17" s="15"/>
      <c r="I17" s="16"/>
    </row>
    <row r="18" spans="1:9" ht="18" customHeight="1" x14ac:dyDescent="0.3">
      <c r="A18" s="250"/>
      <c r="B18" s="123"/>
      <c r="C18" s="11"/>
      <c r="D18" s="248"/>
      <c r="E18" s="16"/>
      <c r="F18" s="16"/>
      <c r="G18" s="125"/>
      <c r="H18" s="15"/>
      <c r="I18" s="16"/>
    </row>
    <row r="19" spans="1:9" ht="18" customHeight="1" x14ac:dyDescent="0.3">
      <c r="A19" s="250"/>
      <c r="B19" s="123"/>
      <c r="C19" s="11"/>
      <c r="D19" s="248"/>
      <c r="E19" s="16"/>
      <c r="F19" s="16"/>
      <c r="G19" s="125"/>
      <c r="H19" s="15"/>
      <c r="I19" s="16"/>
    </row>
    <row r="20" spans="1:9" ht="18" customHeight="1" x14ac:dyDescent="0.3">
      <c r="A20" s="250"/>
      <c r="B20" s="123"/>
      <c r="C20" s="11"/>
      <c r="D20" s="248"/>
      <c r="E20" s="16"/>
      <c r="F20" s="16"/>
      <c r="G20" s="125"/>
      <c r="H20" s="15"/>
      <c r="I20" s="16"/>
    </row>
    <row r="21" spans="1:9" ht="18" customHeight="1" x14ac:dyDescent="0.3">
      <c r="A21" s="250"/>
      <c r="B21" s="123"/>
      <c r="C21" s="11"/>
      <c r="D21" s="248"/>
      <c r="E21" s="16"/>
      <c r="F21" s="16"/>
      <c r="G21" s="125"/>
      <c r="H21" s="15"/>
      <c r="I21" s="16"/>
    </row>
    <row r="22" spans="1:9" ht="18" customHeight="1" x14ac:dyDescent="0.3">
      <c r="A22" s="250"/>
      <c r="B22" s="123"/>
      <c r="C22" s="11"/>
      <c r="D22" s="248"/>
      <c r="E22" s="16"/>
      <c r="F22" s="16"/>
      <c r="G22" s="125"/>
      <c r="H22" s="15"/>
      <c r="I22" s="16"/>
    </row>
    <row r="23" spans="1:9" ht="18" customHeight="1" x14ac:dyDescent="0.3">
      <c r="A23" s="250"/>
      <c r="B23" s="123"/>
      <c r="C23" s="11"/>
      <c r="D23" s="248"/>
      <c r="E23" s="16"/>
      <c r="F23" s="16"/>
      <c r="G23" s="125"/>
      <c r="H23" s="15"/>
      <c r="I23" s="16"/>
    </row>
    <row r="24" spans="1:9" ht="18" customHeight="1" x14ac:dyDescent="0.3">
      <c r="A24" s="250"/>
      <c r="B24" s="123"/>
      <c r="C24" s="11"/>
      <c r="D24" s="248"/>
      <c r="E24" s="16"/>
      <c r="F24" s="16"/>
      <c r="G24" s="125"/>
      <c r="H24" s="15"/>
      <c r="I24" s="16"/>
    </row>
    <row r="25" spans="1:9" ht="18" customHeight="1" x14ac:dyDescent="0.3">
      <c r="A25" s="250"/>
      <c r="B25" s="123"/>
      <c r="C25" s="11"/>
      <c r="D25" s="248"/>
      <c r="E25" s="16"/>
      <c r="F25" s="16"/>
      <c r="G25" s="125"/>
      <c r="H25" s="15"/>
      <c r="I25" s="16"/>
    </row>
    <row r="26" spans="1:9" ht="18" customHeight="1" x14ac:dyDescent="0.3">
      <c r="A26" s="250"/>
      <c r="B26" s="123"/>
      <c r="C26" s="11"/>
      <c r="D26" s="248"/>
      <c r="E26" s="16"/>
      <c r="F26" s="16"/>
      <c r="G26" s="125"/>
      <c r="H26" s="15"/>
      <c r="I26" s="16"/>
    </row>
    <row r="27" spans="1:9" ht="18" customHeight="1" x14ac:dyDescent="0.3">
      <c r="A27" s="250"/>
      <c r="B27" s="123"/>
      <c r="C27" s="11"/>
      <c r="D27" s="248"/>
      <c r="E27" s="16"/>
      <c r="F27" s="16"/>
      <c r="G27" s="125"/>
      <c r="H27" s="15"/>
      <c r="I27" s="16"/>
    </row>
    <row r="28" spans="1:9" ht="18" customHeight="1" x14ac:dyDescent="0.3">
      <c r="A28" s="250"/>
      <c r="B28" s="123"/>
      <c r="C28" s="11"/>
      <c r="D28" s="248"/>
      <c r="E28" s="16"/>
      <c r="F28" s="16"/>
      <c r="G28" s="125"/>
      <c r="H28" s="15"/>
      <c r="I28" s="16"/>
    </row>
    <row r="29" spans="1:9" ht="18" customHeight="1" x14ac:dyDescent="0.3">
      <c r="A29" s="250"/>
      <c r="B29" s="123"/>
      <c r="C29" s="11"/>
      <c r="D29" s="248"/>
      <c r="E29" s="16"/>
      <c r="F29" s="16"/>
      <c r="G29" s="125"/>
      <c r="H29" s="15"/>
      <c r="I29" s="16"/>
    </row>
    <row r="30" spans="1:9" ht="18" customHeight="1" x14ac:dyDescent="0.3">
      <c r="A30" s="250"/>
      <c r="B30" s="123"/>
      <c r="C30" s="11"/>
      <c r="D30" s="248"/>
      <c r="E30" s="16"/>
      <c r="F30" s="16"/>
      <c r="G30" s="125"/>
      <c r="H30" s="15"/>
      <c r="I30" s="16"/>
    </row>
    <row r="31" spans="1:9" ht="18" customHeight="1" x14ac:dyDescent="0.3">
      <c r="A31" s="250"/>
      <c r="B31" s="123"/>
      <c r="C31" s="11"/>
      <c r="D31" s="248"/>
      <c r="E31" s="16"/>
      <c r="F31" s="16"/>
      <c r="G31" s="125"/>
      <c r="H31" s="15"/>
      <c r="I31" s="16"/>
    </row>
    <row r="32" spans="1:9" ht="18" customHeight="1" x14ac:dyDescent="0.3">
      <c r="A32" s="250"/>
      <c r="B32" s="123"/>
      <c r="C32" s="11"/>
      <c r="D32" s="248"/>
      <c r="E32" s="16"/>
      <c r="F32" s="16"/>
      <c r="G32" s="125"/>
      <c r="H32" s="15"/>
      <c r="I32" s="16"/>
    </row>
    <row r="33" spans="1:20" ht="18" customHeight="1" x14ac:dyDescent="0.3">
      <c r="A33" s="250"/>
      <c r="B33" s="123"/>
      <c r="C33" s="11"/>
      <c r="D33" s="248"/>
      <c r="E33" s="16"/>
      <c r="F33" s="16"/>
      <c r="G33" s="125"/>
      <c r="H33" s="15"/>
      <c r="I33" s="16"/>
    </row>
    <row r="34" spans="1:20" ht="18" customHeight="1" x14ac:dyDescent="0.3">
      <c r="A34" s="250"/>
      <c r="B34" s="123"/>
      <c r="C34" s="11"/>
      <c r="D34" s="248"/>
      <c r="E34" s="16"/>
      <c r="F34" s="16"/>
      <c r="G34" s="125"/>
      <c r="H34" s="15"/>
      <c r="I34" s="16"/>
    </row>
    <row r="35" spans="1:20" ht="18" customHeight="1" x14ac:dyDescent="0.3">
      <c r="A35" s="250"/>
      <c r="B35" s="123"/>
      <c r="C35" s="11"/>
      <c r="D35" s="248"/>
      <c r="E35" s="16"/>
      <c r="F35" s="16"/>
      <c r="G35" s="125"/>
      <c r="H35" s="15"/>
      <c r="I35" s="16"/>
    </row>
    <row r="36" spans="1:20" ht="18" customHeight="1" x14ac:dyDescent="0.3">
      <c r="A36" s="250"/>
      <c r="B36" s="123"/>
      <c r="C36" s="11"/>
      <c r="D36" s="248"/>
      <c r="E36" s="16"/>
      <c r="F36" s="16"/>
      <c r="G36" s="125"/>
      <c r="H36" s="15"/>
      <c r="I36" s="16"/>
    </row>
    <row r="37" spans="1:20" ht="18" customHeight="1" x14ac:dyDescent="0.3">
      <c r="A37" s="250"/>
      <c r="B37" s="123"/>
      <c r="C37" s="11"/>
      <c r="D37" s="248"/>
      <c r="E37" s="16"/>
      <c r="F37" s="16"/>
      <c r="G37" s="125"/>
      <c r="H37" s="15"/>
      <c r="I37" s="16"/>
    </row>
    <row r="38" spans="1:20" ht="18" customHeight="1" x14ac:dyDescent="0.3">
      <c r="A38" s="250"/>
      <c r="B38" s="123"/>
      <c r="C38" s="11"/>
      <c r="D38" s="248"/>
      <c r="E38" s="16"/>
      <c r="F38" s="16"/>
      <c r="G38" s="125"/>
      <c r="H38" s="15"/>
      <c r="I38" s="16"/>
    </row>
    <row r="39" spans="1:20" ht="18" customHeight="1" x14ac:dyDescent="0.3">
      <c r="A39" s="250"/>
      <c r="B39" s="123"/>
      <c r="C39" s="11"/>
      <c r="D39" s="248"/>
      <c r="E39" s="16"/>
      <c r="F39" s="16"/>
      <c r="G39" s="125"/>
      <c r="H39" s="15"/>
      <c r="I39" s="16"/>
    </row>
    <row r="40" spans="1:20" ht="18" customHeight="1" x14ac:dyDescent="0.3">
      <c r="A40" s="250"/>
      <c r="B40" s="123"/>
      <c r="C40" s="11"/>
      <c r="D40" s="248"/>
      <c r="E40" s="16"/>
      <c r="F40" s="16"/>
      <c r="G40" s="125"/>
      <c r="H40" s="15"/>
      <c r="I40" s="16"/>
    </row>
    <row r="41" spans="1:20" ht="18" customHeight="1" x14ac:dyDescent="0.3">
      <c r="A41" s="250"/>
      <c r="B41" s="123"/>
      <c r="C41" s="11"/>
      <c r="D41" s="248"/>
      <c r="E41" s="16"/>
      <c r="F41" s="16"/>
      <c r="G41" s="125"/>
      <c r="H41" s="15"/>
      <c r="I41" s="16"/>
    </row>
    <row r="42" spans="1:20" ht="18" customHeight="1" x14ac:dyDescent="0.3">
      <c r="A42" s="256"/>
      <c r="B42" s="122"/>
      <c r="C42" s="12"/>
      <c r="D42" s="122"/>
      <c r="E42" s="16"/>
      <c r="F42" s="39"/>
      <c r="G42" s="126"/>
      <c r="H42" s="126"/>
      <c r="I42" s="39"/>
      <c r="T42" s="1"/>
    </row>
    <row r="43" spans="1:20" ht="18" customHeight="1" x14ac:dyDescent="0.3">
      <c r="A43" s="256"/>
      <c r="B43" s="122"/>
      <c r="C43" s="12"/>
      <c r="D43" s="122"/>
      <c r="E43" s="16"/>
      <c r="F43" s="39"/>
      <c r="G43" s="126"/>
      <c r="H43" s="126"/>
      <c r="I43" s="39"/>
      <c r="T43" s="1"/>
    </row>
    <row r="44" spans="1:20" ht="18" customHeight="1" x14ac:dyDescent="0.3">
      <c r="A44" s="250"/>
      <c r="B44" s="122"/>
      <c r="C44" s="11"/>
      <c r="D44" s="122"/>
      <c r="E44" s="16"/>
      <c r="F44" s="39"/>
      <c r="G44" s="125"/>
      <c r="H44" s="125"/>
      <c r="I44" s="39"/>
      <c r="T44" s="1"/>
    </row>
    <row r="45" spans="1:20" ht="18" customHeight="1" x14ac:dyDescent="0.3">
      <c r="A45" s="250"/>
      <c r="B45" s="122"/>
      <c r="C45" s="11"/>
      <c r="D45" s="122"/>
      <c r="E45" s="16"/>
      <c r="F45" s="39"/>
      <c r="G45" s="125"/>
      <c r="H45" s="125"/>
      <c r="I45" s="39"/>
      <c r="T45" s="1"/>
    </row>
    <row r="46" spans="1:20" ht="18" customHeight="1" x14ac:dyDescent="0.3">
      <c r="A46" s="250"/>
      <c r="B46" s="122"/>
      <c r="C46" s="11"/>
      <c r="D46" s="122"/>
      <c r="E46" s="16"/>
      <c r="F46" s="39"/>
      <c r="G46" s="125"/>
      <c r="H46" s="125"/>
      <c r="I46" s="39"/>
      <c r="T46" s="1"/>
    </row>
    <row r="47" spans="1:20" ht="18" customHeight="1" x14ac:dyDescent="0.3">
      <c r="A47" s="250"/>
      <c r="B47" s="122"/>
      <c r="C47" s="11"/>
      <c r="D47" s="122"/>
      <c r="E47" s="16"/>
      <c r="F47" s="39"/>
      <c r="G47" s="125"/>
      <c r="H47" s="125"/>
      <c r="I47" s="39"/>
      <c r="T47" s="1"/>
    </row>
    <row r="48" spans="1:20" ht="18" customHeight="1" x14ac:dyDescent="0.3">
      <c r="A48" s="250"/>
      <c r="B48" s="122"/>
      <c r="C48" s="11"/>
      <c r="D48" s="122"/>
      <c r="E48" s="16"/>
      <c r="F48" s="39"/>
      <c r="G48" s="125"/>
      <c r="H48" s="125"/>
      <c r="I48" s="39"/>
      <c r="Q48" s="5"/>
      <c r="T48" s="1"/>
    </row>
    <row r="49" spans="1:20" ht="18" customHeight="1" x14ac:dyDescent="0.3">
      <c r="A49" s="250"/>
      <c r="B49" s="122"/>
      <c r="C49" s="11"/>
      <c r="D49" s="122"/>
      <c r="E49" s="16"/>
      <c r="F49" s="39"/>
      <c r="G49" s="125"/>
      <c r="H49" s="125"/>
      <c r="I49" s="39"/>
      <c r="Q49" s="5"/>
      <c r="T49" s="1"/>
    </row>
    <row r="50" spans="1:20" ht="18" customHeight="1" x14ac:dyDescent="0.3">
      <c r="A50" s="250"/>
      <c r="B50" s="122"/>
      <c r="C50" s="11"/>
      <c r="D50" s="122"/>
      <c r="E50" s="16"/>
      <c r="F50" s="39"/>
      <c r="G50" s="125"/>
      <c r="H50" s="125"/>
      <c r="I50" s="39"/>
    </row>
    <row r="51" spans="1:20" ht="18" customHeight="1" x14ac:dyDescent="0.3">
      <c r="A51" s="250"/>
      <c r="B51" s="122"/>
      <c r="C51" s="11"/>
      <c r="D51" s="122"/>
      <c r="E51" s="16"/>
      <c r="F51" s="39"/>
      <c r="G51" s="125"/>
      <c r="H51" s="125"/>
      <c r="I51" s="39"/>
    </row>
    <row r="52" spans="1:20" ht="18" customHeight="1" x14ac:dyDescent="0.3">
      <c r="A52" s="250"/>
      <c r="B52" s="122"/>
      <c r="C52" s="11"/>
      <c r="D52" s="122"/>
      <c r="E52" s="16"/>
      <c r="F52" s="39"/>
      <c r="G52" s="125"/>
      <c r="H52" s="125"/>
      <c r="I52" s="39"/>
    </row>
    <row r="53" spans="1:20" ht="18" customHeight="1" x14ac:dyDescent="0.3">
      <c r="A53" s="250"/>
      <c r="B53" s="122"/>
      <c r="C53" s="11"/>
      <c r="D53" s="122"/>
      <c r="E53" s="16"/>
      <c r="F53" s="39"/>
      <c r="G53" s="125"/>
      <c r="H53" s="125"/>
      <c r="I53" s="39"/>
    </row>
    <row r="54" spans="1:20" ht="18" customHeight="1" x14ac:dyDescent="0.3">
      <c r="A54" s="256"/>
      <c r="B54" s="122"/>
      <c r="C54" s="12"/>
      <c r="D54" s="122"/>
      <c r="E54" s="16"/>
      <c r="F54" s="39"/>
      <c r="G54" s="126"/>
      <c r="H54" s="126"/>
      <c r="I54" s="39"/>
    </row>
    <row r="55" spans="1:20" ht="18" customHeight="1" x14ac:dyDescent="0.3">
      <c r="A55" s="250"/>
      <c r="B55" s="122"/>
      <c r="C55" s="11"/>
      <c r="D55" s="122"/>
      <c r="E55" s="16"/>
      <c r="F55" s="39"/>
      <c r="G55" s="125"/>
      <c r="H55" s="125"/>
      <c r="I55" s="39"/>
    </row>
    <row r="56" spans="1:20" ht="18" customHeight="1" x14ac:dyDescent="0.3">
      <c r="A56" s="250"/>
      <c r="B56" s="123"/>
      <c r="C56" s="11"/>
      <c r="D56" s="248"/>
      <c r="E56" s="16"/>
      <c r="F56" s="16"/>
      <c r="G56" s="125"/>
      <c r="H56" s="15"/>
      <c r="I56" s="16"/>
    </row>
    <row r="57" spans="1:20" ht="18" customHeight="1" x14ac:dyDescent="0.3">
      <c r="A57" s="250"/>
      <c r="B57" s="123"/>
      <c r="C57" s="11"/>
      <c r="D57" s="248"/>
      <c r="E57" s="16"/>
      <c r="F57" s="16"/>
      <c r="G57" s="125"/>
      <c r="H57" s="15"/>
      <c r="I57" s="16"/>
    </row>
    <row r="58" spans="1:20" ht="18" customHeight="1" x14ac:dyDescent="0.3">
      <c r="A58" s="250"/>
      <c r="B58" s="123"/>
      <c r="C58" s="11"/>
      <c r="D58" s="248"/>
      <c r="E58" s="16"/>
      <c r="F58" s="16"/>
      <c r="G58" s="125"/>
      <c r="H58" s="15"/>
      <c r="I58" s="16"/>
    </row>
    <row r="59" spans="1:20" ht="18" customHeight="1" x14ac:dyDescent="0.3">
      <c r="A59" s="250"/>
      <c r="B59" s="123"/>
      <c r="C59" s="11"/>
      <c r="D59" s="248"/>
      <c r="E59" s="16"/>
      <c r="F59" s="16"/>
      <c r="G59" s="125"/>
      <c r="H59" s="15"/>
      <c r="I59" s="16"/>
    </row>
    <row r="60" spans="1:20" ht="18" customHeight="1" x14ac:dyDescent="0.3">
      <c r="A60" s="250"/>
      <c r="B60" s="123"/>
      <c r="C60" s="11"/>
      <c r="D60" s="248"/>
      <c r="E60" s="16"/>
      <c r="F60" s="16"/>
      <c r="G60" s="125"/>
      <c r="H60" s="15"/>
      <c r="I60" s="16"/>
    </row>
    <row r="61" spans="1:20" ht="18" customHeight="1" x14ac:dyDescent="0.3">
      <c r="A61" s="250"/>
      <c r="B61" s="123"/>
      <c r="C61" s="11"/>
      <c r="D61" s="248"/>
      <c r="E61" s="16"/>
      <c r="F61" s="16"/>
      <c r="G61" s="125"/>
      <c r="H61" s="15"/>
      <c r="I61" s="16"/>
    </row>
    <row r="62" spans="1:20" ht="18" customHeight="1" x14ac:dyDescent="0.3">
      <c r="A62" s="250"/>
      <c r="B62" s="123"/>
      <c r="C62" s="11"/>
      <c r="D62" s="248"/>
      <c r="E62" s="16"/>
      <c r="F62" s="16"/>
      <c r="G62" s="125"/>
      <c r="H62" s="15"/>
      <c r="I62" s="16"/>
    </row>
    <row r="63" spans="1:20" ht="18" customHeight="1" x14ac:dyDescent="0.3">
      <c r="A63" s="250"/>
      <c r="B63" s="123"/>
      <c r="C63" s="11"/>
      <c r="D63" s="248"/>
      <c r="E63" s="16"/>
      <c r="F63" s="16"/>
      <c r="G63" s="125"/>
      <c r="H63" s="15"/>
      <c r="I63" s="16"/>
    </row>
    <row r="64" spans="1:20" ht="18" customHeight="1" x14ac:dyDescent="0.3">
      <c r="A64" s="250"/>
      <c r="B64" s="123"/>
      <c r="C64" s="11"/>
      <c r="D64" s="248"/>
      <c r="E64" s="16"/>
      <c r="F64" s="16"/>
      <c r="G64" s="125"/>
      <c r="H64" s="15"/>
      <c r="I64" s="16"/>
    </row>
    <row r="65" spans="1:9" ht="18" customHeight="1" x14ac:dyDescent="0.3">
      <c r="A65" s="250"/>
      <c r="B65" s="123"/>
      <c r="C65" s="11"/>
      <c r="D65" s="248"/>
      <c r="E65" s="16"/>
      <c r="F65" s="16"/>
      <c r="G65" s="125"/>
      <c r="H65" s="15"/>
      <c r="I65" s="16"/>
    </row>
    <row r="66" spans="1:9" ht="18" customHeight="1" x14ac:dyDescent="0.3">
      <c r="A66" s="250"/>
      <c r="B66" s="123"/>
      <c r="C66" s="11"/>
      <c r="D66" s="248"/>
      <c r="E66" s="16"/>
      <c r="F66" s="16"/>
      <c r="G66" s="125"/>
      <c r="H66" s="15"/>
      <c r="I66" s="16"/>
    </row>
    <row r="67" spans="1:9" ht="18" customHeight="1" x14ac:dyDescent="0.3">
      <c r="A67" s="250"/>
      <c r="B67" s="123"/>
      <c r="C67" s="11"/>
      <c r="D67" s="248"/>
      <c r="E67" s="16"/>
      <c r="F67" s="16"/>
      <c r="G67" s="125"/>
      <c r="H67" s="15"/>
      <c r="I67" s="16"/>
    </row>
    <row r="68" spans="1:9" ht="18" customHeight="1" x14ac:dyDescent="0.3">
      <c r="A68" s="250"/>
      <c r="B68" s="123"/>
      <c r="C68" s="11"/>
      <c r="D68" s="248"/>
      <c r="E68" s="16"/>
      <c r="F68" s="16"/>
      <c r="G68" s="125"/>
      <c r="H68" s="15"/>
      <c r="I68" s="16"/>
    </row>
    <row r="69" spans="1:9" ht="18" customHeight="1" x14ac:dyDescent="0.3">
      <c r="A69" s="250"/>
      <c r="B69" s="123"/>
      <c r="C69" s="11"/>
      <c r="D69" s="248"/>
      <c r="E69" s="16"/>
      <c r="F69" s="16"/>
      <c r="G69" s="125"/>
      <c r="H69" s="15"/>
      <c r="I69" s="16"/>
    </row>
    <row r="70" spans="1:9" ht="18" customHeight="1" x14ac:dyDescent="0.3">
      <c r="A70" s="250"/>
      <c r="B70" s="123"/>
      <c r="C70" s="11"/>
      <c r="D70" s="248"/>
      <c r="E70" s="16"/>
      <c r="F70" s="16"/>
      <c r="G70" s="125"/>
      <c r="H70" s="15"/>
      <c r="I70" s="16"/>
    </row>
    <row r="71" spans="1:9" ht="18" customHeight="1" x14ac:dyDescent="0.3">
      <c r="A71" s="250"/>
      <c r="B71" s="123"/>
      <c r="C71" s="11"/>
      <c r="D71" s="248"/>
      <c r="E71" s="16"/>
      <c r="F71" s="16"/>
      <c r="G71" s="125"/>
      <c r="H71" s="15"/>
      <c r="I71" s="16"/>
    </row>
    <row r="72" spans="1:9" ht="18" customHeight="1" x14ac:dyDescent="0.3">
      <c r="A72" s="250"/>
      <c r="B72" s="123"/>
      <c r="C72" s="11"/>
      <c r="D72" s="248"/>
      <c r="E72" s="16"/>
      <c r="F72" s="16"/>
      <c r="G72" s="125"/>
      <c r="H72" s="15"/>
      <c r="I72" s="16"/>
    </row>
    <row r="73" spans="1:9" ht="18" customHeight="1" x14ac:dyDescent="0.3">
      <c r="A73" s="250"/>
      <c r="B73" s="123"/>
      <c r="C73" s="11"/>
      <c r="D73" s="248"/>
      <c r="E73" s="16"/>
      <c r="F73" s="16"/>
      <c r="G73" s="125"/>
      <c r="H73" s="15"/>
      <c r="I73" s="16"/>
    </row>
    <row r="74" spans="1:9" ht="18" customHeight="1" x14ac:dyDescent="0.3">
      <c r="A74" s="250"/>
      <c r="B74" s="123"/>
      <c r="C74" s="11"/>
      <c r="D74" s="248"/>
      <c r="E74" s="16"/>
      <c r="F74" s="16"/>
      <c r="G74" s="125"/>
      <c r="H74" s="15"/>
      <c r="I74" s="16"/>
    </row>
    <row r="75" spans="1:9" ht="18" customHeight="1" x14ac:dyDescent="0.3">
      <c r="A75" s="250"/>
      <c r="B75" s="123"/>
      <c r="C75" s="11"/>
      <c r="D75" s="248"/>
      <c r="E75" s="16"/>
      <c r="F75" s="16"/>
      <c r="G75" s="125"/>
      <c r="H75" s="15"/>
      <c r="I75" s="16"/>
    </row>
    <row r="76" spans="1:9" ht="18" customHeight="1" x14ac:dyDescent="0.3">
      <c r="A76" s="250"/>
      <c r="B76" s="123"/>
      <c r="C76" s="11"/>
      <c r="D76" s="248"/>
      <c r="E76" s="16"/>
      <c r="F76" s="16"/>
      <c r="G76" s="125"/>
      <c r="H76" s="15"/>
      <c r="I76" s="16"/>
    </row>
    <row r="77" spans="1:9" ht="18" customHeight="1" x14ac:dyDescent="0.3">
      <c r="A77" s="250"/>
      <c r="B77" s="123"/>
      <c r="C77" s="11"/>
      <c r="D77" s="248"/>
      <c r="E77" s="16"/>
      <c r="F77" s="16"/>
      <c r="G77" s="125"/>
      <c r="H77" s="15"/>
      <c r="I77" s="16"/>
    </row>
    <row r="78" spans="1:9" ht="18" customHeight="1" x14ac:dyDescent="0.3">
      <c r="A78" s="250"/>
      <c r="B78" s="123"/>
      <c r="C78" s="11"/>
      <c r="D78" s="248"/>
      <c r="E78" s="16"/>
      <c r="F78" s="16"/>
      <c r="G78" s="125"/>
      <c r="H78" s="15"/>
      <c r="I78" s="16"/>
    </row>
    <row r="79" spans="1:9" ht="18" customHeight="1" x14ac:dyDescent="0.3">
      <c r="A79" s="250"/>
      <c r="B79" s="123"/>
      <c r="C79" s="11"/>
      <c r="D79" s="248"/>
      <c r="E79" s="16"/>
      <c r="F79" s="16"/>
      <c r="G79" s="125"/>
      <c r="H79" s="15"/>
      <c r="I79" s="16"/>
    </row>
    <row r="80" spans="1:9" ht="18" customHeight="1" x14ac:dyDescent="0.3">
      <c r="A80" s="250"/>
      <c r="B80" s="123"/>
      <c r="C80" s="11"/>
      <c r="D80" s="248"/>
      <c r="E80" s="16"/>
      <c r="F80" s="16"/>
      <c r="G80" s="125"/>
      <c r="H80" s="15"/>
      <c r="I80" s="16"/>
    </row>
    <row r="81" spans="1:9" ht="18" customHeight="1" x14ac:dyDescent="0.3">
      <c r="A81" s="250"/>
      <c r="B81" s="123"/>
      <c r="C81" s="11"/>
      <c r="D81" s="248"/>
      <c r="E81" s="16"/>
      <c r="F81" s="16"/>
      <c r="G81" s="125"/>
      <c r="H81" s="15"/>
      <c r="I81" s="16"/>
    </row>
    <row r="82" spans="1:9" ht="18" customHeight="1" x14ac:dyDescent="0.3">
      <c r="A82" s="250"/>
      <c r="B82" s="123"/>
      <c r="C82" s="11"/>
      <c r="D82" s="248"/>
      <c r="E82" s="16"/>
      <c r="F82" s="16"/>
      <c r="G82" s="125"/>
      <c r="H82" s="15"/>
      <c r="I82" s="16"/>
    </row>
    <row r="83" spans="1:9" ht="18" customHeight="1" x14ac:dyDescent="0.3">
      <c r="A83" s="250"/>
      <c r="B83" s="123"/>
      <c r="C83" s="11"/>
      <c r="D83" s="248"/>
      <c r="E83" s="16"/>
      <c r="F83" s="16"/>
      <c r="G83" s="125"/>
      <c r="H83" s="15"/>
      <c r="I83" s="16"/>
    </row>
    <row r="84" spans="1:9" ht="18" customHeight="1" x14ac:dyDescent="0.3">
      <c r="A84" s="250"/>
      <c r="B84" s="123"/>
      <c r="C84" s="11"/>
      <c r="D84" s="248"/>
      <c r="E84" s="16"/>
      <c r="F84" s="16"/>
      <c r="G84" s="125"/>
      <c r="H84" s="15"/>
      <c r="I84" s="16"/>
    </row>
    <row r="85" spans="1:9" ht="18" customHeight="1" x14ac:dyDescent="0.3">
      <c r="A85" s="250"/>
      <c r="B85" s="123"/>
      <c r="C85" s="11"/>
      <c r="D85" s="248"/>
      <c r="E85" s="16"/>
      <c r="F85" s="16"/>
      <c r="G85" s="125"/>
      <c r="H85" s="15"/>
      <c r="I85" s="16"/>
    </row>
    <row r="86" spans="1:9" ht="18" customHeight="1" x14ac:dyDescent="0.3">
      <c r="A86" s="250"/>
      <c r="B86" s="123"/>
      <c r="C86" s="11"/>
      <c r="D86" s="248"/>
      <c r="E86" s="16"/>
      <c r="F86" s="16"/>
      <c r="G86" s="125"/>
      <c r="H86" s="15"/>
      <c r="I86" s="16"/>
    </row>
    <row r="87" spans="1:9" ht="18" customHeight="1" x14ac:dyDescent="0.3">
      <c r="A87" s="250"/>
      <c r="B87" s="123"/>
      <c r="C87" s="11"/>
      <c r="D87" s="248"/>
      <c r="E87" s="16"/>
      <c r="F87" s="16"/>
      <c r="G87" s="125"/>
      <c r="H87" s="15"/>
      <c r="I87" s="16"/>
    </row>
    <row r="88" spans="1:9" ht="18" customHeight="1" x14ac:dyDescent="0.3">
      <c r="A88" s="250"/>
      <c r="B88" s="123"/>
      <c r="C88" s="11"/>
      <c r="D88" s="248"/>
      <c r="E88" s="16"/>
      <c r="F88" s="16"/>
      <c r="G88" s="125"/>
      <c r="H88" s="15"/>
      <c r="I88" s="16"/>
    </row>
    <row r="89" spans="1:9" ht="18" customHeight="1" x14ac:dyDescent="0.3">
      <c r="A89" s="250"/>
      <c r="B89" s="123"/>
      <c r="C89" s="11"/>
      <c r="D89" s="248"/>
      <c r="E89" s="16"/>
      <c r="F89" s="16"/>
      <c r="G89" s="125"/>
      <c r="H89" s="15"/>
      <c r="I89" s="16"/>
    </row>
    <row r="90" spans="1:9" ht="18" customHeight="1" x14ac:dyDescent="0.3">
      <c r="A90" s="250"/>
      <c r="B90" s="123"/>
      <c r="C90" s="11"/>
      <c r="D90" s="248"/>
      <c r="E90" s="16"/>
      <c r="F90" s="16"/>
      <c r="G90" s="125"/>
      <c r="H90" s="15"/>
      <c r="I90" s="16"/>
    </row>
    <row r="91" spans="1:9" ht="18" customHeight="1" x14ac:dyDescent="0.3">
      <c r="A91" s="250"/>
      <c r="B91" s="123"/>
      <c r="C91" s="11"/>
      <c r="D91" s="248"/>
      <c r="E91" s="16"/>
      <c r="F91" s="16"/>
      <c r="G91" s="125"/>
      <c r="H91" s="15"/>
      <c r="I91" s="16"/>
    </row>
    <row r="92" spans="1:9" ht="18" customHeight="1" x14ac:dyDescent="0.3">
      <c r="A92" s="250"/>
      <c r="B92" s="123"/>
      <c r="C92" s="11"/>
      <c r="D92" s="248"/>
      <c r="E92" s="16"/>
      <c r="F92" s="16"/>
      <c r="G92" s="125"/>
      <c r="H92" s="15"/>
      <c r="I92" s="16"/>
    </row>
    <row r="93" spans="1:9" ht="18" customHeight="1" x14ac:dyDescent="0.3">
      <c r="A93" s="250"/>
      <c r="B93" s="123"/>
      <c r="C93" s="11"/>
      <c r="D93" s="248"/>
      <c r="E93" s="16"/>
      <c r="F93" s="16"/>
      <c r="G93" s="125"/>
      <c r="H93" s="15"/>
      <c r="I93" s="16"/>
    </row>
    <row r="94" spans="1:9" ht="18" customHeight="1" x14ac:dyDescent="0.3">
      <c r="A94" s="250"/>
      <c r="B94" s="123"/>
      <c r="C94" s="11"/>
      <c r="D94" s="248"/>
      <c r="E94" s="16"/>
      <c r="F94" s="16"/>
      <c r="G94" s="125"/>
      <c r="H94" s="15"/>
      <c r="I94" s="16"/>
    </row>
    <row r="95" spans="1:9" ht="18" customHeight="1" x14ac:dyDescent="0.3">
      <c r="A95" s="250"/>
      <c r="B95" s="123"/>
      <c r="C95" s="11"/>
      <c r="D95" s="248"/>
      <c r="E95" s="16"/>
      <c r="F95" s="16"/>
      <c r="G95" s="125"/>
      <c r="H95" s="15"/>
      <c r="I95" s="16"/>
    </row>
    <row r="96" spans="1:9" ht="18" customHeight="1" x14ac:dyDescent="0.3">
      <c r="A96" s="250"/>
      <c r="B96" s="123"/>
      <c r="C96" s="11"/>
      <c r="D96" s="248"/>
      <c r="E96" s="16"/>
      <c r="F96" s="16"/>
      <c r="G96" s="125"/>
      <c r="H96" s="15"/>
      <c r="I96" s="16"/>
    </row>
    <row r="97" spans="1:20" ht="18" customHeight="1" x14ac:dyDescent="0.3">
      <c r="A97" s="250"/>
      <c r="B97" s="123"/>
      <c r="C97" s="11"/>
      <c r="D97" s="248"/>
      <c r="E97" s="16"/>
      <c r="F97" s="16"/>
      <c r="G97" s="125"/>
      <c r="H97" s="15"/>
      <c r="I97" s="16"/>
    </row>
    <row r="98" spans="1:20" ht="18" customHeight="1" x14ac:dyDescent="0.3">
      <c r="A98" s="250"/>
      <c r="B98" s="122"/>
      <c r="C98" s="11"/>
      <c r="D98" s="122"/>
      <c r="E98" s="16"/>
      <c r="F98" s="39"/>
      <c r="G98" s="125"/>
      <c r="H98" s="125"/>
      <c r="I98" s="39"/>
      <c r="T98" s="1"/>
    </row>
    <row r="99" spans="1:20" ht="18" customHeight="1" x14ac:dyDescent="0.3">
      <c r="A99" s="250"/>
      <c r="B99" s="122"/>
      <c r="C99" s="11"/>
      <c r="D99" s="122"/>
      <c r="E99" s="16"/>
      <c r="F99" s="39"/>
      <c r="G99" s="125"/>
      <c r="H99" s="125"/>
      <c r="I99" s="39"/>
      <c r="T99" s="1"/>
    </row>
    <row r="100" spans="1:20" ht="18" customHeight="1" x14ac:dyDescent="0.3">
      <c r="A100" s="256"/>
      <c r="B100" s="122"/>
      <c r="C100" s="12"/>
      <c r="D100" s="122"/>
      <c r="E100" s="16"/>
      <c r="F100" s="39"/>
      <c r="G100" s="126"/>
      <c r="H100" s="126"/>
      <c r="I100" s="39"/>
      <c r="T100" s="1"/>
    </row>
    <row r="101" spans="1:20" ht="18" customHeight="1" x14ac:dyDescent="0.3">
      <c r="A101" s="256"/>
      <c r="B101" s="122"/>
      <c r="C101" s="12"/>
      <c r="D101" s="122"/>
      <c r="E101" s="16"/>
      <c r="F101" s="39"/>
      <c r="G101" s="126"/>
      <c r="H101" s="126"/>
      <c r="I101" s="39"/>
      <c r="T101" s="1"/>
    </row>
    <row r="102" spans="1:20" ht="18" customHeight="1" x14ac:dyDescent="0.3">
      <c r="A102" s="250"/>
      <c r="B102" s="122"/>
      <c r="C102" s="11"/>
      <c r="D102" s="122"/>
      <c r="E102" s="16"/>
      <c r="F102" s="39"/>
      <c r="G102" s="125"/>
      <c r="H102" s="125"/>
      <c r="I102" s="39"/>
      <c r="T102" s="1"/>
    </row>
    <row r="103" spans="1:20" ht="18" customHeight="1" x14ac:dyDescent="0.3">
      <c r="A103" s="250"/>
      <c r="B103" s="122"/>
      <c r="C103" s="11"/>
      <c r="D103" s="122"/>
      <c r="E103" s="16"/>
      <c r="F103" s="39"/>
      <c r="G103" s="125"/>
      <c r="H103" s="125"/>
      <c r="I103" s="39"/>
      <c r="T103" s="1"/>
    </row>
    <row r="104" spans="1:20" ht="18" customHeight="1" x14ac:dyDescent="0.3">
      <c r="A104" s="250"/>
      <c r="B104" s="122"/>
      <c r="C104" s="11"/>
      <c r="D104" s="122"/>
      <c r="E104" s="16"/>
      <c r="F104" s="39"/>
      <c r="G104" s="125"/>
      <c r="H104" s="125"/>
      <c r="I104" s="39"/>
      <c r="T104" s="1"/>
    </row>
    <row r="105" spans="1:20" ht="18" customHeight="1" x14ac:dyDescent="0.3">
      <c r="A105" s="250"/>
      <c r="B105" s="122"/>
      <c r="C105" s="11"/>
      <c r="D105" s="122"/>
      <c r="E105" s="16"/>
      <c r="F105" s="39"/>
      <c r="G105" s="125"/>
      <c r="H105" s="125"/>
      <c r="I105" s="39"/>
      <c r="T105" s="1"/>
    </row>
    <row r="106" spans="1:20" ht="18" customHeight="1" x14ac:dyDescent="0.3">
      <c r="A106" s="250"/>
      <c r="B106" s="122"/>
      <c r="C106" s="11"/>
      <c r="D106" s="122"/>
      <c r="E106" s="16"/>
      <c r="F106" s="39"/>
      <c r="G106" s="125"/>
      <c r="H106" s="125"/>
      <c r="I106" s="39"/>
      <c r="Q106" s="5"/>
      <c r="T106" s="1"/>
    </row>
    <row r="107" spans="1:20" ht="18" customHeight="1" x14ac:dyDescent="0.3">
      <c r="A107" s="250"/>
      <c r="B107" s="122"/>
      <c r="C107" s="11"/>
      <c r="D107" s="122"/>
      <c r="E107" s="16"/>
      <c r="F107" s="39"/>
      <c r="G107" s="125"/>
      <c r="H107" s="125"/>
      <c r="I107" s="39"/>
      <c r="Q107" s="5"/>
      <c r="T107" s="1"/>
    </row>
    <row r="108" spans="1:20" ht="18" customHeight="1" x14ac:dyDescent="0.3">
      <c r="A108" s="250"/>
      <c r="B108" s="122"/>
      <c r="C108" s="11"/>
      <c r="D108" s="122"/>
      <c r="E108" s="16"/>
      <c r="F108" s="39"/>
      <c r="G108" s="125"/>
      <c r="H108" s="125"/>
      <c r="I108" s="39"/>
    </row>
    <row r="109" spans="1:20" ht="18" customHeight="1" x14ac:dyDescent="0.3">
      <c r="A109" s="250"/>
      <c r="B109" s="122"/>
      <c r="C109" s="11"/>
      <c r="D109" s="122"/>
      <c r="E109" s="16"/>
      <c r="F109" s="39"/>
      <c r="G109" s="125"/>
      <c r="H109" s="125"/>
      <c r="I109" s="39"/>
    </row>
    <row r="110" spans="1:20" ht="18" customHeight="1" x14ac:dyDescent="0.3">
      <c r="A110" s="250"/>
      <c r="B110" s="122"/>
      <c r="C110" s="11"/>
      <c r="D110" s="122"/>
      <c r="E110" s="16"/>
      <c r="F110" s="39"/>
      <c r="G110" s="125"/>
      <c r="H110" s="125"/>
      <c r="I110" s="39"/>
    </row>
    <row r="111" spans="1:20" ht="18" customHeight="1" x14ac:dyDescent="0.3">
      <c r="A111" s="250"/>
      <c r="B111" s="122"/>
      <c r="C111" s="11"/>
      <c r="D111" s="122"/>
      <c r="E111" s="16"/>
      <c r="F111" s="39"/>
      <c r="G111" s="125"/>
      <c r="H111" s="125"/>
      <c r="I111" s="39"/>
    </row>
    <row r="112" spans="1:20" ht="18" customHeight="1" x14ac:dyDescent="0.3">
      <c r="A112" s="256"/>
      <c r="B112" s="122"/>
      <c r="C112" s="12"/>
      <c r="D112" s="122"/>
      <c r="E112" s="16"/>
      <c r="F112" s="39"/>
      <c r="G112" s="126"/>
      <c r="H112" s="126"/>
      <c r="I112" s="39"/>
    </row>
    <row r="113" spans="1:9" ht="18" customHeight="1" x14ac:dyDescent="0.3">
      <c r="A113" s="250"/>
      <c r="B113" s="122"/>
      <c r="C113" s="11"/>
      <c r="D113" s="122"/>
      <c r="E113" s="16"/>
      <c r="F113" s="39"/>
      <c r="G113" s="125"/>
      <c r="H113" s="125"/>
      <c r="I113" s="39"/>
    </row>
    <row r="114" spans="1:9" ht="18" customHeight="1" x14ac:dyDescent="0.3">
      <c r="A114" s="250"/>
      <c r="B114" s="123"/>
      <c r="C114" s="11"/>
      <c r="D114" s="248"/>
      <c r="E114" s="16"/>
      <c r="F114" s="16"/>
      <c r="G114" s="125"/>
      <c r="H114" s="15"/>
      <c r="I114" s="16"/>
    </row>
    <row r="115" spans="1:9" ht="18" customHeight="1" x14ac:dyDescent="0.3">
      <c r="A115" s="250"/>
      <c r="B115" s="123"/>
      <c r="C115" s="11"/>
      <c r="D115" s="248"/>
      <c r="E115" s="16"/>
      <c r="F115" s="16"/>
      <c r="G115" s="125"/>
      <c r="H115" s="15"/>
      <c r="I115" s="16"/>
    </row>
    <row r="116" spans="1:9" ht="18" customHeight="1" x14ac:dyDescent="0.3">
      <c r="A116" s="250"/>
      <c r="B116" s="123"/>
      <c r="C116" s="11"/>
      <c r="D116" s="248"/>
      <c r="E116" s="16"/>
      <c r="F116" s="16"/>
      <c r="G116" s="125"/>
      <c r="H116" s="15"/>
      <c r="I116" s="16"/>
    </row>
    <row r="117" spans="1:9" ht="18" customHeight="1" x14ac:dyDescent="0.3">
      <c r="A117" s="250"/>
      <c r="B117" s="123"/>
      <c r="C117" s="11"/>
      <c r="D117" s="248"/>
      <c r="E117" s="16"/>
      <c r="F117" s="16"/>
      <c r="G117" s="125"/>
      <c r="H117" s="15"/>
      <c r="I117" s="16"/>
    </row>
    <row r="118" spans="1:9" ht="18" customHeight="1" x14ac:dyDescent="0.3">
      <c r="A118" s="250"/>
      <c r="B118" s="123"/>
      <c r="C118" s="11"/>
      <c r="D118" s="248"/>
      <c r="E118" s="16"/>
      <c r="F118" s="16"/>
      <c r="G118" s="125"/>
      <c r="H118" s="15"/>
      <c r="I118" s="16"/>
    </row>
    <row r="119" spans="1:9" ht="18" customHeight="1" x14ac:dyDescent="0.3">
      <c r="A119" s="250"/>
      <c r="B119" s="123"/>
      <c r="C119" s="11"/>
      <c r="D119" s="248"/>
      <c r="E119" s="16"/>
      <c r="F119" s="16"/>
      <c r="G119" s="125"/>
      <c r="H119" s="15"/>
      <c r="I119" s="16"/>
    </row>
    <row r="120" spans="1:9" ht="18" customHeight="1" x14ac:dyDescent="0.3">
      <c r="A120" s="250"/>
      <c r="B120" s="123"/>
      <c r="C120" s="11"/>
      <c r="D120" s="248"/>
      <c r="E120" s="16"/>
      <c r="F120" s="16"/>
      <c r="G120" s="125"/>
      <c r="H120" s="15"/>
      <c r="I120" s="16"/>
    </row>
    <row r="121" spans="1:9" ht="18" customHeight="1" x14ac:dyDescent="0.3">
      <c r="A121" s="250"/>
      <c r="B121" s="123"/>
      <c r="C121" s="11"/>
      <c r="D121" s="248"/>
      <c r="E121" s="16"/>
      <c r="F121" s="16"/>
      <c r="G121" s="125"/>
      <c r="H121" s="15"/>
      <c r="I121" s="16"/>
    </row>
    <row r="122" spans="1:9" ht="18" customHeight="1" x14ac:dyDescent="0.3">
      <c r="A122" s="250"/>
      <c r="B122" s="123"/>
      <c r="C122" s="11"/>
      <c r="D122" s="248"/>
      <c r="E122" s="16"/>
      <c r="F122" s="16"/>
      <c r="G122" s="125"/>
      <c r="H122" s="15"/>
      <c r="I122" s="16"/>
    </row>
    <row r="123" spans="1:9" ht="18" customHeight="1" x14ac:dyDescent="0.3">
      <c r="A123" s="250"/>
      <c r="B123" s="123"/>
      <c r="C123" s="11"/>
      <c r="D123" s="248"/>
      <c r="E123" s="16"/>
      <c r="F123" s="16"/>
      <c r="G123" s="125"/>
      <c r="H123" s="15"/>
      <c r="I123" s="16"/>
    </row>
    <row r="124" spans="1:9" ht="18" customHeight="1" x14ac:dyDescent="0.3">
      <c r="A124" s="250"/>
      <c r="B124" s="123"/>
      <c r="C124" s="11"/>
      <c r="D124" s="248"/>
      <c r="E124" s="16"/>
      <c r="F124" s="16"/>
      <c r="G124" s="125"/>
      <c r="H124" s="15"/>
      <c r="I124" s="16"/>
    </row>
    <row r="125" spans="1:9" ht="18" customHeight="1" x14ac:dyDescent="0.3">
      <c r="A125" s="250"/>
      <c r="B125" s="123"/>
      <c r="C125" s="11"/>
      <c r="D125" s="248"/>
      <c r="E125" s="16"/>
      <c r="F125" s="16"/>
      <c r="G125" s="125"/>
      <c r="H125" s="15"/>
      <c r="I125" s="16"/>
    </row>
    <row r="126" spans="1:9" ht="18" customHeight="1" x14ac:dyDescent="0.3">
      <c r="A126" s="250"/>
      <c r="B126" s="123"/>
      <c r="C126" s="11"/>
      <c r="D126" s="248"/>
      <c r="E126" s="16"/>
      <c r="F126" s="16"/>
      <c r="G126" s="125"/>
      <c r="H126" s="15"/>
      <c r="I126" s="16"/>
    </row>
    <row r="127" spans="1:9" ht="18" customHeight="1" x14ac:dyDescent="0.3">
      <c r="A127" s="250"/>
      <c r="B127" s="123"/>
      <c r="C127" s="11"/>
      <c r="D127" s="248"/>
      <c r="E127" s="16"/>
      <c r="F127" s="16"/>
      <c r="G127" s="125"/>
      <c r="H127" s="15"/>
      <c r="I127" s="16"/>
    </row>
    <row r="128" spans="1:9" ht="18" customHeight="1" x14ac:dyDescent="0.3">
      <c r="A128" s="250"/>
      <c r="B128" s="123"/>
      <c r="C128" s="11"/>
      <c r="D128" s="248"/>
      <c r="E128" s="16"/>
      <c r="F128" s="16"/>
      <c r="G128" s="125"/>
      <c r="H128" s="15"/>
      <c r="I128" s="16"/>
    </row>
    <row r="129" spans="1:9" ht="18" customHeight="1" x14ac:dyDescent="0.3">
      <c r="A129" s="250"/>
      <c r="B129" s="123"/>
      <c r="C129" s="11"/>
      <c r="D129" s="248"/>
      <c r="E129" s="16"/>
      <c r="F129" s="16"/>
      <c r="G129" s="125"/>
      <c r="H129" s="15"/>
      <c r="I129" s="16"/>
    </row>
    <row r="130" spans="1:9" ht="18" customHeight="1" x14ac:dyDescent="0.3">
      <c r="A130" s="250"/>
      <c r="B130" s="123"/>
      <c r="C130" s="11"/>
      <c r="D130" s="248"/>
      <c r="E130" s="16"/>
      <c r="F130" s="16"/>
      <c r="G130" s="125"/>
      <c r="H130" s="15"/>
      <c r="I130" s="16"/>
    </row>
    <row r="131" spans="1:9" ht="18" customHeight="1" x14ac:dyDescent="0.3">
      <c r="A131" s="250"/>
      <c r="B131" s="123"/>
      <c r="C131" s="11"/>
      <c r="D131" s="248"/>
      <c r="E131" s="16"/>
      <c r="F131" s="16"/>
      <c r="G131" s="125"/>
      <c r="H131" s="15"/>
      <c r="I131" s="16"/>
    </row>
    <row r="132" spans="1:9" ht="18" customHeight="1" x14ac:dyDescent="0.3">
      <c r="A132" s="250"/>
      <c r="B132" s="123"/>
      <c r="C132" s="11"/>
      <c r="D132" s="248"/>
      <c r="E132" s="16"/>
      <c r="F132" s="16"/>
      <c r="G132" s="125"/>
      <c r="H132" s="15"/>
      <c r="I132" s="16"/>
    </row>
    <row r="133" spans="1:9" ht="18" customHeight="1" x14ac:dyDescent="0.3">
      <c r="A133" s="250"/>
      <c r="B133" s="123"/>
      <c r="C133" s="11"/>
      <c r="D133" s="248"/>
      <c r="E133" s="16"/>
      <c r="F133" s="16"/>
      <c r="G133" s="125"/>
      <c r="H133" s="15"/>
      <c r="I133" s="16"/>
    </row>
    <row r="134" spans="1:9" ht="18" customHeight="1" x14ac:dyDescent="0.3">
      <c r="A134" s="250"/>
      <c r="B134" s="123"/>
      <c r="C134" s="11"/>
      <c r="D134" s="248"/>
      <c r="E134" s="16"/>
      <c r="F134" s="16"/>
      <c r="G134" s="125"/>
      <c r="H134" s="15"/>
      <c r="I134" s="16"/>
    </row>
    <row r="135" spans="1:9" ht="18" customHeight="1" x14ac:dyDescent="0.3">
      <c r="A135" s="250"/>
      <c r="B135" s="123"/>
      <c r="C135" s="11"/>
      <c r="D135" s="248"/>
      <c r="E135" s="16"/>
      <c r="F135" s="16"/>
      <c r="G135" s="125"/>
      <c r="H135" s="15"/>
      <c r="I135" s="16"/>
    </row>
    <row r="136" spans="1:9" ht="18" customHeight="1" x14ac:dyDescent="0.3">
      <c r="A136" s="250"/>
      <c r="B136" s="123"/>
      <c r="C136" s="11"/>
      <c r="D136" s="248"/>
      <c r="E136" s="16"/>
      <c r="F136" s="16"/>
      <c r="G136" s="125"/>
      <c r="H136" s="15"/>
      <c r="I136" s="16"/>
    </row>
    <row r="137" spans="1:9" ht="18" customHeight="1" x14ac:dyDescent="0.3">
      <c r="A137" s="250"/>
      <c r="B137" s="123"/>
      <c r="C137" s="11"/>
      <c r="D137" s="248"/>
      <c r="E137" s="16"/>
      <c r="F137" s="16"/>
      <c r="G137" s="125"/>
      <c r="H137" s="15"/>
      <c r="I137" s="16"/>
    </row>
    <row r="138" spans="1:9" ht="18" customHeight="1" x14ac:dyDescent="0.3">
      <c r="A138" s="250"/>
      <c r="B138" s="123"/>
      <c r="C138" s="11"/>
      <c r="D138" s="248"/>
      <c r="E138" s="16"/>
      <c r="F138" s="16"/>
      <c r="G138" s="125"/>
      <c r="H138" s="15"/>
      <c r="I138" s="16"/>
    </row>
    <row r="139" spans="1:9" ht="18" customHeight="1" x14ac:dyDescent="0.3">
      <c r="A139" s="250"/>
      <c r="B139" s="123"/>
      <c r="C139" s="11"/>
      <c r="D139" s="248"/>
      <c r="E139" s="16"/>
      <c r="F139" s="16"/>
      <c r="G139" s="125"/>
      <c r="H139" s="15"/>
      <c r="I139" s="16"/>
    </row>
    <row r="140" spans="1:9" s="1" customFormat="1" ht="18" customHeight="1" x14ac:dyDescent="0.3">
      <c r="A140" s="256"/>
      <c r="B140" s="122"/>
      <c r="C140" s="12"/>
      <c r="D140" s="122"/>
      <c r="E140" s="16"/>
      <c r="F140" s="39"/>
      <c r="G140" s="126"/>
      <c r="H140" s="126"/>
      <c r="I140" s="39"/>
    </row>
    <row r="141" spans="1:9" s="1" customFormat="1" ht="18" customHeight="1" x14ac:dyDescent="0.3">
      <c r="A141" s="256"/>
      <c r="B141" s="122"/>
      <c r="C141" s="12"/>
      <c r="D141" s="122"/>
      <c r="E141" s="16"/>
      <c r="F141" s="39"/>
      <c r="G141" s="126"/>
      <c r="H141" s="126"/>
      <c r="I141" s="39"/>
    </row>
    <row r="142" spans="1:9" s="1" customFormat="1" ht="18" customHeight="1" x14ac:dyDescent="0.3">
      <c r="A142" s="250"/>
      <c r="B142" s="122"/>
      <c r="C142" s="11"/>
      <c r="D142" s="122"/>
      <c r="E142" s="16"/>
      <c r="F142" s="39"/>
      <c r="G142" s="125"/>
      <c r="H142" s="125"/>
      <c r="I142" s="39"/>
    </row>
    <row r="143" spans="1:9" s="1" customFormat="1" ht="18" customHeight="1" x14ac:dyDescent="0.3">
      <c r="A143" s="250"/>
      <c r="B143" s="122"/>
      <c r="C143" s="11"/>
      <c r="D143" s="122"/>
      <c r="E143" s="16"/>
      <c r="F143" s="39"/>
      <c r="G143" s="125"/>
      <c r="H143" s="125"/>
      <c r="I143" s="39"/>
    </row>
    <row r="144" spans="1:9" s="1" customFormat="1" ht="18" customHeight="1" x14ac:dyDescent="0.3">
      <c r="A144" s="250"/>
      <c r="B144" s="122"/>
      <c r="C144" s="11"/>
      <c r="D144" s="122"/>
      <c r="E144" s="16"/>
      <c r="F144" s="39"/>
      <c r="G144" s="125"/>
      <c r="H144" s="125"/>
      <c r="I144" s="39"/>
    </row>
    <row r="145" spans="1:20" ht="18" customHeight="1" x14ac:dyDescent="0.3">
      <c r="A145" s="250"/>
      <c r="B145" s="122"/>
      <c r="C145" s="11"/>
      <c r="D145" s="122"/>
      <c r="E145" s="16"/>
      <c r="F145" s="39"/>
      <c r="G145" s="125"/>
      <c r="H145" s="125"/>
      <c r="I145" s="39"/>
      <c r="T145" s="1"/>
    </row>
    <row r="146" spans="1:20" ht="18" customHeight="1" x14ac:dyDescent="0.3">
      <c r="A146" s="250"/>
      <c r="B146" s="122"/>
      <c r="C146" s="11"/>
      <c r="D146" s="122"/>
      <c r="E146" s="16"/>
      <c r="F146" s="39"/>
      <c r="G146" s="125"/>
      <c r="H146" s="125"/>
      <c r="I146" s="39"/>
      <c r="Q146" s="5"/>
      <c r="T146" s="1"/>
    </row>
    <row r="147" spans="1:20" ht="18" customHeight="1" x14ac:dyDescent="0.3">
      <c r="A147" s="250"/>
      <c r="B147" s="122"/>
      <c r="C147" s="11"/>
      <c r="D147" s="122"/>
      <c r="E147" s="16"/>
      <c r="F147" s="39"/>
      <c r="G147" s="125"/>
      <c r="H147" s="125"/>
      <c r="I147" s="39"/>
      <c r="Q147" s="5"/>
      <c r="T147" s="1"/>
    </row>
    <row r="148" spans="1:20" ht="18" customHeight="1" x14ac:dyDescent="0.3">
      <c r="A148" s="250"/>
      <c r="B148" s="122"/>
      <c r="C148" s="11"/>
      <c r="D148" s="122"/>
      <c r="E148" s="16"/>
      <c r="F148" s="39"/>
      <c r="G148" s="125"/>
      <c r="H148" s="125"/>
      <c r="I148" s="39"/>
    </row>
    <row r="149" spans="1:20" ht="18" customHeight="1" x14ac:dyDescent="0.3">
      <c r="A149" s="250"/>
      <c r="B149" s="122"/>
      <c r="C149" s="11"/>
      <c r="D149" s="122"/>
      <c r="E149" s="16"/>
      <c r="F149" s="39"/>
      <c r="G149" s="125"/>
      <c r="H149" s="125"/>
      <c r="I149" s="39"/>
    </row>
    <row r="150" spans="1:20" ht="18" customHeight="1" x14ac:dyDescent="0.3">
      <c r="A150" s="250"/>
      <c r="B150" s="122"/>
      <c r="C150" s="11"/>
      <c r="D150" s="122"/>
      <c r="E150" s="16"/>
      <c r="F150" s="39"/>
      <c r="G150" s="125"/>
      <c r="H150" s="125"/>
      <c r="I150" s="39"/>
    </row>
    <row r="151" spans="1:20" ht="18" customHeight="1" x14ac:dyDescent="0.3">
      <c r="A151" s="250"/>
      <c r="B151" s="122"/>
      <c r="C151" s="11"/>
      <c r="D151" s="122"/>
      <c r="E151" s="16"/>
      <c r="F151" s="39"/>
      <c r="G151" s="125"/>
      <c r="H151" s="125"/>
      <c r="I151" s="39"/>
    </row>
    <row r="152" spans="1:20" ht="18" customHeight="1" x14ac:dyDescent="0.3">
      <c r="A152" s="256"/>
      <c r="B152" s="122"/>
      <c r="C152" s="12"/>
      <c r="D152" s="122"/>
      <c r="E152" s="16"/>
      <c r="F152" s="39"/>
      <c r="G152" s="126"/>
      <c r="H152" s="126"/>
      <c r="I152" s="39"/>
    </row>
    <row r="153" spans="1:20" ht="18" customHeight="1" x14ac:dyDescent="0.3">
      <c r="A153" s="250"/>
      <c r="B153" s="122"/>
      <c r="C153" s="11"/>
      <c r="D153" s="122"/>
      <c r="E153" s="16"/>
      <c r="F153" s="39"/>
      <c r="G153" s="125"/>
      <c r="H153" s="125"/>
      <c r="I153" s="39"/>
    </row>
    <row r="154" spans="1:20" ht="18" customHeight="1" x14ac:dyDescent="0.3">
      <c r="A154" s="250"/>
      <c r="B154" s="123"/>
      <c r="C154" s="11"/>
      <c r="D154" s="248"/>
      <c r="E154" s="16"/>
      <c r="F154" s="16"/>
      <c r="G154" s="125"/>
      <c r="H154" s="15"/>
      <c r="I154" s="16"/>
    </row>
    <row r="155" spans="1:20" ht="18" customHeight="1" x14ac:dyDescent="0.3">
      <c r="A155" s="250"/>
      <c r="B155" s="123"/>
      <c r="C155" s="11"/>
      <c r="D155" s="248"/>
      <c r="E155" s="16"/>
      <c r="F155" s="16"/>
      <c r="G155" s="125"/>
      <c r="H155" s="15"/>
      <c r="I155" s="16"/>
    </row>
    <row r="156" spans="1:20" ht="18" customHeight="1" x14ac:dyDescent="0.3">
      <c r="A156" s="250"/>
      <c r="B156" s="123"/>
      <c r="C156" s="11"/>
      <c r="D156" s="248"/>
      <c r="E156" s="16"/>
      <c r="F156" s="16"/>
      <c r="G156" s="125"/>
      <c r="H156" s="15"/>
      <c r="I156" s="16"/>
    </row>
    <row r="157" spans="1:20" ht="18" customHeight="1" x14ac:dyDescent="0.3">
      <c r="A157" s="250"/>
      <c r="B157" s="123"/>
      <c r="C157" s="11"/>
      <c r="D157" s="248"/>
      <c r="E157" s="16"/>
      <c r="F157" s="16"/>
      <c r="G157" s="125"/>
      <c r="H157" s="15"/>
      <c r="I157" s="16"/>
    </row>
    <row r="158" spans="1:20" ht="18" customHeight="1" x14ac:dyDescent="0.3">
      <c r="A158" s="250"/>
      <c r="B158" s="123"/>
      <c r="C158" s="11"/>
      <c r="D158" s="248"/>
      <c r="E158" s="16"/>
      <c r="F158" s="16"/>
      <c r="G158" s="125"/>
      <c r="H158" s="15"/>
      <c r="I158" s="16"/>
    </row>
    <row r="159" spans="1:20" ht="18" customHeight="1" x14ac:dyDescent="0.3">
      <c r="A159" s="250"/>
      <c r="B159" s="123"/>
      <c r="C159" s="11"/>
      <c r="D159" s="248"/>
      <c r="E159" s="16"/>
      <c r="F159" s="16"/>
      <c r="G159" s="125"/>
      <c r="H159" s="15"/>
      <c r="I159" s="16"/>
    </row>
    <row r="160" spans="1:20" ht="18" customHeight="1" x14ac:dyDescent="0.3">
      <c r="A160" s="250"/>
      <c r="B160" s="123"/>
      <c r="C160" s="11"/>
      <c r="D160" s="248"/>
      <c r="E160" s="16"/>
      <c r="F160" s="16"/>
      <c r="G160" s="125"/>
      <c r="H160" s="15"/>
      <c r="I160" s="16"/>
    </row>
    <row r="161" spans="1:9" ht="18" customHeight="1" x14ac:dyDescent="0.3">
      <c r="A161" s="250"/>
      <c r="B161" s="123"/>
      <c r="C161" s="11"/>
      <c r="D161" s="248"/>
      <c r="E161" s="16"/>
      <c r="F161" s="16"/>
      <c r="G161" s="125"/>
      <c r="H161" s="15"/>
      <c r="I161" s="16"/>
    </row>
    <row r="162" spans="1:9" ht="18" customHeight="1" x14ac:dyDescent="0.3">
      <c r="A162" s="250"/>
      <c r="B162" s="123"/>
      <c r="C162" s="11"/>
      <c r="D162" s="248"/>
      <c r="E162" s="16"/>
      <c r="F162" s="16"/>
      <c r="G162" s="125"/>
      <c r="H162" s="15"/>
      <c r="I162" s="16"/>
    </row>
    <row r="163" spans="1:9" ht="18" customHeight="1" x14ac:dyDescent="0.3">
      <c r="A163" s="250"/>
      <c r="B163" s="123"/>
      <c r="C163" s="11"/>
      <c r="D163" s="248"/>
      <c r="E163" s="16"/>
      <c r="F163" s="16"/>
      <c r="G163" s="125"/>
      <c r="H163" s="15"/>
      <c r="I163" s="16"/>
    </row>
    <row r="164" spans="1:9" ht="18" customHeight="1" x14ac:dyDescent="0.3">
      <c r="A164" s="250"/>
      <c r="B164" s="123"/>
      <c r="C164" s="11"/>
      <c r="D164" s="248"/>
      <c r="E164" s="16"/>
      <c r="F164" s="16"/>
      <c r="G164" s="125"/>
      <c r="H164" s="15"/>
      <c r="I164" s="16"/>
    </row>
    <row r="165" spans="1:9" ht="18" customHeight="1" x14ac:dyDescent="0.3">
      <c r="A165" s="250"/>
      <c r="B165" s="123"/>
      <c r="C165" s="11"/>
      <c r="D165" s="248"/>
      <c r="E165" s="16"/>
      <c r="F165" s="16"/>
      <c r="G165" s="125"/>
      <c r="H165" s="15"/>
      <c r="I165" s="16"/>
    </row>
    <row r="166" spans="1:9" ht="18" customHeight="1" x14ac:dyDescent="0.3">
      <c r="A166" s="250"/>
      <c r="B166" s="123"/>
      <c r="C166" s="11"/>
      <c r="D166" s="248"/>
      <c r="E166" s="16"/>
      <c r="F166" s="16"/>
      <c r="G166" s="125"/>
      <c r="H166" s="15"/>
      <c r="I166" s="16"/>
    </row>
    <row r="167" spans="1:9" ht="18" customHeight="1" x14ac:dyDescent="0.3">
      <c r="A167" s="250"/>
      <c r="B167" s="123"/>
      <c r="C167" s="11"/>
      <c r="D167" s="248"/>
      <c r="E167" s="16"/>
      <c r="F167" s="16"/>
      <c r="G167" s="125"/>
      <c r="H167" s="15"/>
      <c r="I167" s="16"/>
    </row>
    <row r="168" spans="1:9" ht="18" customHeight="1" x14ac:dyDescent="0.3">
      <c r="A168" s="250"/>
      <c r="B168" s="123"/>
      <c r="C168" s="11"/>
      <c r="D168" s="248"/>
      <c r="E168" s="16"/>
      <c r="F168" s="16"/>
      <c r="G168" s="125"/>
      <c r="H168" s="15"/>
      <c r="I168" s="16"/>
    </row>
    <row r="169" spans="1:9" ht="18" customHeight="1" x14ac:dyDescent="0.3">
      <c r="A169" s="250"/>
      <c r="B169" s="123"/>
      <c r="C169" s="11"/>
      <c r="D169" s="248"/>
      <c r="E169" s="16"/>
      <c r="F169" s="16"/>
      <c r="G169" s="125"/>
      <c r="H169" s="15"/>
      <c r="I169" s="16"/>
    </row>
    <row r="170" spans="1:9" ht="18" customHeight="1" x14ac:dyDescent="0.3">
      <c r="A170" s="250"/>
      <c r="B170" s="123"/>
      <c r="C170" s="11"/>
      <c r="D170" s="248"/>
      <c r="E170" s="16"/>
      <c r="F170" s="16"/>
      <c r="G170" s="125"/>
      <c r="H170" s="15"/>
      <c r="I170" s="16"/>
    </row>
    <row r="171" spans="1:9" ht="18" customHeight="1" x14ac:dyDescent="0.3">
      <c r="A171" s="250"/>
      <c r="B171" s="123"/>
      <c r="C171" s="11"/>
      <c r="D171" s="248"/>
      <c r="E171" s="16"/>
      <c r="F171" s="16"/>
      <c r="G171" s="125"/>
      <c r="H171" s="15"/>
      <c r="I171" s="16"/>
    </row>
    <row r="172" spans="1:9" ht="18" customHeight="1" x14ac:dyDescent="0.3">
      <c r="A172" s="250"/>
      <c r="B172" s="123"/>
      <c r="C172" s="11"/>
      <c r="D172" s="248"/>
      <c r="E172" s="16"/>
      <c r="F172" s="16"/>
      <c r="G172" s="125"/>
      <c r="H172" s="15"/>
      <c r="I172" s="16"/>
    </row>
    <row r="173" spans="1:9" ht="18" customHeight="1" x14ac:dyDescent="0.3">
      <c r="A173" s="250"/>
      <c r="B173" s="123"/>
      <c r="C173" s="11"/>
      <c r="D173" s="248"/>
      <c r="E173" s="16"/>
      <c r="F173" s="16"/>
      <c r="G173" s="125"/>
      <c r="H173" s="15"/>
      <c r="I173" s="16"/>
    </row>
    <row r="174" spans="1:9" ht="18" customHeight="1" x14ac:dyDescent="0.3">
      <c r="A174" s="250"/>
      <c r="B174" s="123"/>
      <c r="C174" s="11"/>
      <c r="D174" s="248"/>
      <c r="E174" s="16"/>
      <c r="F174" s="16"/>
      <c r="G174" s="125"/>
      <c r="H174" s="15"/>
      <c r="I174" s="16"/>
    </row>
    <row r="175" spans="1:9" ht="18" customHeight="1" x14ac:dyDescent="0.3">
      <c r="A175" s="250"/>
      <c r="B175" s="123"/>
      <c r="C175" s="11"/>
      <c r="D175" s="248"/>
      <c r="E175" s="16"/>
      <c r="F175" s="16"/>
      <c r="G175" s="125"/>
      <c r="H175" s="15"/>
      <c r="I175" s="16"/>
    </row>
    <row r="176" spans="1:9" ht="18" customHeight="1" x14ac:dyDescent="0.3">
      <c r="A176" s="250"/>
      <c r="B176" s="123"/>
      <c r="C176" s="11"/>
      <c r="D176" s="248"/>
      <c r="E176" s="16"/>
      <c r="F176" s="16"/>
      <c r="G176" s="125"/>
      <c r="H176" s="15"/>
      <c r="I176" s="16"/>
    </row>
    <row r="177" spans="1:9" ht="18" customHeight="1" x14ac:dyDescent="0.3">
      <c r="A177" s="250"/>
      <c r="B177" s="123"/>
      <c r="C177" s="11"/>
      <c r="D177" s="248"/>
      <c r="E177" s="16"/>
      <c r="F177" s="16"/>
      <c r="G177" s="125"/>
      <c r="H177" s="15"/>
      <c r="I177" s="16"/>
    </row>
    <row r="178" spans="1:9" ht="18" customHeight="1" x14ac:dyDescent="0.3">
      <c r="A178" s="250"/>
      <c r="B178" s="123"/>
      <c r="C178" s="11"/>
      <c r="D178" s="248"/>
      <c r="E178" s="16"/>
      <c r="F178" s="16"/>
      <c r="G178" s="125"/>
      <c r="H178" s="15"/>
      <c r="I178" s="16"/>
    </row>
    <row r="179" spans="1:9" ht="18" customHeight="1" x14ac:dyDescent="0.3">
      <c r="A179" s="250"/>
      <c r="B179" s="123"/>
      <c r="C179" s="11"/>
      <c r="D179" s="248"/>
      <c r="E179" s="16"/>
      <c r="F179" s="16"/>
      <c r="G179" s="125"/>
      <c r="H179" s="15"/>
      <c r="I179" s="16"/>
    </row>
    <row r="180" spans="1:9" ht="18" customHeight="1" x14ac:dyDescent="0.3">
      <c r="A180" s="250"/>
      <c r="B180" s="123"/>
      <c r="C180" s="11"/>
      <c r="D180" s="248"/>
      <c r="E180" s="16"/>
      <c r="F180" s="16"/>
      <c r="G180" s="125"/>
      <c r="H180" s="15"/>
      <c r="I180" s="16"/>
    </row>
    <row r="181" spans="1:9" ht="18" customHeight="1" x14ac:dyDescent="0.3">
      <c r="A181" s="250"/>
      <c r="B181" s="123"/>
      <c r="C181" s="11"/>
      <c r="D181" s="248"/>
      <c r="E181" s="16"/>
      <c r="F181" s="16"/>
      <c r="G181" s="125"/>
      <c r="H181" s="15"/>
      <c r="I181" s="16"/>
    </row>
    <row r="182" spans="1:9" ht="18" customHeight="1" x14ac:dyDescent="0.3">
      <c r="A182" s="250"/>
      <c r="B182" s="123"/>
      <c r="C182" s="11"/>
      <c r="D182" s="248"/>
      <c r="E182" s="16"/>
      <c r="F182" s="16"/>
      <c r="G182" s="125"/>
      <c r="H182" s="15"/>
      <c r="I182" s="16"/>
    </row>
    <row r="183" spans="1:9" ht="18" customHeight="1" x14ac:dyDescent="0.3">
      <c r="A183" s="250"/>
      <c r="B183" s="123"/>
      <c r="C183" s="11"/>
      <c r="D183" s="248"/>
      <c r="E183" s="16"/>
      <c r="F183" s="16"/>
      <c r="G183" s="125"/>
      <c r="H183" s="15"/>
      <c r="I183" s="16"/>
    </row>
    <row r="184" spans="1:9" ht="18" customHeight="1" x14ac:dyDescent="0.3">
      <c r="A184" s="250"/>
      <c r="B184" s="123"/>
      <c r="C184" s="11"/>
      <c r="D184" s="248"/>
      <c r="E184" s="16"/>
      <c r="F184" s="16"/>
      <c r="G184" s="125"/>
      <c r="H184" s="15"/>
      <c r="I184" s="16"/>
    </row>
    <row r="185" spans="1:9" ht="18" customHeight="1" x14ac:dyDescent="0.3">
      <c r="A185" s="250"/>
      <c r="B185" s="123"/>
      <c r="C185" s="11"/>
      <c r="D185" s="248"/>
      <c r="E185" s="16"/>
      <c r="F185" s="16"/>
      <c r="G185" s="125"/>
      <c r="H185" s="15"/>
      <c r="I185" s="16"/>
    </row>
    <row r="186" spans="1:9" ht="18" customHeight="1" x14ac:dyDescent="0.3">
      <c r="A186" s="250"/>
      <c r="B186" s="123"/>
      <c r="C186" s="11"/>
      <c r="D186" s="248"/>
      <c r="E186" s="16"/>
      <c r="F186" s="16"/>
      <c r="G186" s="125"/>
      <c r="H186" s="15"/>
      <c r="I186" s="16"/>
    </row>
    <row r="187" spans="1:9" ht="18" customHeight="1" x14ac:dyDescent="0.3">
      <c r="A187" s="250"/>
      <c r="B187" s="123"/>
      <c r="C187" s="11"/>
      <c r="D187" s="248"/>
      <c r="E187" s="16"/>
      <c r="F187" s="16"/>
      <c r="G187" s="125"/>
      <c r="H187" s="15"/>
      <c r="I187" s="16"/>
    </row>
    <row r="188" spans="1:9" ht="18" customHeight="1" x14ac:dyDescent="0.3">
      <c r="A188" s="250"/>
      <c r="B188" s="123"/>
      <c r="C188" s="11"/>
      <c r="D188" s="248"/>
      <c r="E188" s="16"/>
      <c r="F188" s="16"/>
      <c r="G188" s="125"/>
      <c r="H188" s="15"/>
      <c r="I188" s="16"/>
    </row>
    <row r="189" spans="1:9" ht="18" customHeight="1" x14ac:dyDescent="0.3">
      <c r="A189" s="250"/>
      <c r="B189" s="123"/>
      <c r="C189" s="11"/>
      <c r="D189" s="248"/>
      <c r="E189" s="16"/>
      <c r="F189" s="16"/>
      <c r="G189" s="125"/>
      <c r="H189" s="15"/>
      <c r="I189" s="16"/>
    </row>
    <row r="190" spans="1:9" ht="18" customHeight="1" x14ac:dyDescent="0.3">
      <c r="A190" s="250"/>
      <c r="B190" s="123"/>
      <c r="C190" s="11"/>
      <c r="D190" s="248"/>
      <c r="E190" s="16"/>
      <c r="F190" s="16"/>
      <c r="G190" s="125"/>
      <c r="H190" s="15"/>
      <c r="I190" s="16"/>
    </row>
    <row r="191" spans="1:9" ht="18" customHeight="1" x14ac:dyDescent="0.3">
      <c r="A191" s="250"/>
      <c r="B191" s="123"/>
      <c r="C191" s="11"/>
      <c r="D191" s="248"/>
      <c r="E191" s="16"/>
      <c r="F191" s="16"/>
      <c r="G191" s="125"/>
      <c r="H191" s="15"/>
      <c r="I191" s="16"/>
    </row>
    <row r="192" spans="1:9" ht="18" customHeight="1" x14ac:dyDescent="0.3">
      <c r="A192" s="250"/>
      <c r="B192" s="123"/>
      <c r="C192" s="11"/>
      <c r="D192" s="248"/>
      <c r="E192" s="16"/>
      <c r="F192" s="16"/>
      <c r="G192" s="125"/>
      <c r="H192" s="15"/>
      <c r="I192" s="16"/>
    </row>
    <row r="193" spans="1:9" ht="18" customHeight="1" x14ac:dyDescent="0.3">
      <c r="A193" s="250"/>
      <c r="B193" s="123"/>
      <c r="C193" s="11"/>
      <c r="D193" s="248"/>
      <c r="E193" s="16"/>
      <c r="F193" s="16"/>
      <c r="G193" s="125"/>
      <c r="H193" s="15"/>
      <c r="I193" s="16"/>
    </row>
    <row r="194" spans="1:9" ht="18" customHeight="1" x14ac:dyDescent="0.3">
      <c r="A194" s="250"/>
      <c r="B194" s="123"/>
      <c r="C194" s="11"/>
      <c r="D194" s="248"/>
      <c r="E194" s="16"/>
      <c r="F194" s="16"/>
      <c r="G194" s="125"/>
      <c r="H194" s="15"/>
      <c r="I194" s="16"/>
    </row>
    <row r="195" spans="1:9" ht="18" customHeight="1" x14ac:dyDescent="0.3">
      <c r="A195" s="250"/>
      <c r="B195" s="123"/>
      <c r="C195" s="11"/>
      <c r="D195" s="248"/>
      <c r="E195" s="16"/>
      <c r="F195" s="16"/>
      <c r="G195" s="125"/>
      <c r="H195" s="15"/>
      <c r="I195" s="16"/>
    </row>
    <row r="196" spans="1:9" ht="18" customHeight="1" x14ac:dyDescent="0.3">
      <c r="A196" s="250"/>
      <c r="B196" s="123"/>
      <c r="C196" s="11"/>
      <c r="D196" s="248"/>
      <c r="E196" s="16"/>
      <c r="F196" s="16"/>
      <c r="G196" s="125"/>
      <c r="H196" s="15"/>
      <c r="I196" s="16"/>
    </row>
  </sheetData>
  <sheetProtection algorithmName="SHA-512" hashValue="eeXGnIrld7MOS2YlOZvdpWRxrqv3gtb9AYcavCEOUi7ovH5P2+Sx8frTAx2ofWkgijNKnibEK2wrV0lKncfstA==" saltValue="795Bm8Qm0fvfsPMdrgN1bA==" spinCount="100000" sheet="1" selectLockedCells="1"/>
  <dataConsolidate/>
  <conditionalFormatting sqref="AK3">
    <cfRule type="cellIs" dxfId="21" priority="23" operator="equal">
      <formula>0</formula>
    </cfRule>
  </conditionalFormatting>
  <printOptions horizontalCentered="1"/>
  <pageMargins left="0.25" right="0.25" top="0.25" bottom="0.5" header="0.3" footer="0.3"/>
  <pageSetup scale="77" orientation="landscape" r:id="rId1"/>
  <headerFooter>
    <oddFooter>&amp;L&amp;"Tahoma,Regular"Revised 08.27.2015&amp;C&amp;"Tahoma,Regular"Page &amp;P of &amp;N&amp;R&amp;"Tahoma,Regular"Copy to: Monthly Billing Invoice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'Fee Schedule'!$G$2:$G$6</xm:f>
          </x14:formula1>
          <xm:sqref>D6:D196</xm:sqref>
        </x14:dataValidation>
        <x14:dataValidation type="list" allowBlank="1" showInputMessage="1" showErrorMessage="1" xr:uid="{00000000-0002-0000-0000-000001000000}">
          <x14:formula1>
            <xm:f>'Fee Schedule'!$G$13:$G$18</xm:f>
          </x14:formula1>
          <xm:sqref>F6:F196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81"/>
  <sheetViews>
    <sheetView tabSelected="1" zoomScale="125" zoomScaleNormal="125" zoomScaleSheetLayoutView="100" workbookViewId="0">
      <pane ySplit="9" topLeftCell="A10" activePane="bottomLeft" state="frozen"/>
      <selection activeCell="K9" sqref="K9"/>
      <selection pane="bottomLeft" activeCell="D18" sqref="D18"/>
    </sheetView>
  </sheetViews>
  <sheetFormatPr defaultColWidth="9.44140625" defaultRowHeight="13.8" x14ac:dyDescent="0.3"/>
  <cols>
    <col min="1" max="3" width="9.5546875" style="128" customWidth="1"/>
    <col min="4" max="4" width="12" style="4" customWidth="1"/>
    <col min="5" max="5" width="18.44140625" style="35" customWidth="1"/>
    <col min="6" max="6" width="10.5546875" style="1" customWidth="1"/>
    <col min="7" max="7" width="7.44140625" style="1" customWidth="1"/>
    <col min="8" max="8" width="6.5546875" style="32" customWidth="1"/>
    <col min="9" max="9" width="8.5546875" style="1" customWidth="1"/>
    <col min="10" max="10" width="6" style="47" bestFit="1" customWidth="1"/>
    <col min="11" max="11" width="7.5546875" style="47" customWidth="1"/>
    <col min="12" max="12" width="5.5546875" style="4" bestFit="1" customWidth="1"/>
    <col min="13" max="13" width="10" style="42" customWidth="1"/>
    <col min="14" max="14" width="9.44140625" style="1"/>
    <col min="15" max="15" width="7.44140625" style="5" customWidth="1"/>
    <col min="16" max="16" width="12.44140625" style="5" customWidth="1"/>
    <col min="17" max="17" width="9.5546875" style="5" customWidth="1"/>
    <col min="18" max="18" width="11.5546875" style="5" customWidth="1"/>
    <col min="19" max="19" width="6.44140625" style="5" customWidth="1"/>
    <col min="20" max="20" width="10.44140625" style="5" customWidth="1"/>
    <col min="21" max="21" width="3.5546875" style="45" customWidth="1"/>
    <col min="22" max="22" width="37" style="1" customWidth="1"/>
    <col min="23" max="23" width="17.44140625" style="5" customWidth="1"/>
    <col min="24" max="16384" width="9.44140625" style="1"/>
  </cols>
  <sheetData>
    <row r="1" spans="1:23" ht="18" customHeight="1" x14ac:dyDescent="0.3">
      <c r="N1" s="266">
        <v>45107</v>
      </c>
    </row>
    <row r="2" spans="1:23" ht="18" customHeight="1" x14ac:dyDescent="0.3">
      <c r="J2" s="153"/>
      <c r="K2" s="153"/>
      <c r="L2" s="153"/>
      <c r="M2" s="153"/>
      <c r="O2" s="153"/>
      <c r="P2" s="153"/>
      <c r="Q2" s="153"/>
      <c r="R2" s="153"/>
      <c r="S2" s="153"/>
    </row>
    <row r="3" spans="1:23" ht="18" customHeight="1" thickBot="1" x14ac:dyDescent="0.35">
      <c r="A3" s="129"/>
      <c r="B3" s="129"/>
      <c r="C3" s="129"/>
      <c r="D3" s="152" t="s">
        <v>45</v>
      </c>
      <c r="E3" s="110"/>
      <c r="F3" s="110"/>
      <c r="G3" s="110"/>
      <c r="H3" s="110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10"/>
      <c r="U3" s="110"/>
      <c r="V3" s="110"/>
      <c r="W3" s="9"/>
    </row>
    <row r="4" spans="1:23" ht="4.3499999999999996" customHeight="1" x14ac:dyDescent="0.3">
      <c r="A4" s="130"/>
      <c r="B4" s="130"/>
      <c r="C4" s="130"/>
      <c r="D4" s="22"/>
      <c r="E4" s="36"/>
      <c r="F4" s="8"/>
      <c r="G4" s="8"/>
      <c r="H4" s="33"/>
      <c r="I4" s="8"/>
      <c r="M4" s="43"/>
      <c r="O4" s="20"/>
      <c r="P4" s="20"/>
      <c r="Q4" s="20"/>
      <c r="R4" s="20"/>
      <c r="S4" s="20"/>
      <c r="T4" s="20"/>
      <c r="U4" s="43"/>
      <c r="V4" s="20"/>
      <c r="W4" s="20"/>
    </row>
    <row r="5" spans="1:23" ht="18" customHeight="1" x14ac:dyDescent="0.3">
      <c r="A5" s="272" t="s">
        <v>262</v>
      </c>
      <c r="B5" s="272"/>
      <c r="C5" s="272"/>
      <c r="D5" s="272"/>
      <c r="E5" s="272"/>
      <c r="F5" s="273" t="s">
        <v>46</v>
      </c>
      <c r="G5" s="273"/>
      <c r="H5" s="273"/>
      <c r="I5" s="179"/>
      <c r="J5" s="274" t="s">
        <v>47</v>
      </c>
      <c r="K5" s="274"/>
      <c r="L5" s="275"/>
      <c r="M5" s="275"/>
      <c r="N5" s="275"/>
      <c r="O5" s="206"/>
      <c r="P5" s="206"/>
      <c r="Q5" s="206"/>
      <c r="R5" s="206"/>
      <c r="S5" s="206"/>
      <c r="U5" s="251" t="s">
        <v>48</v>
      </c>
      <c r="V5" s="133"/>
      <c r="W5" s="1"/>
    </row>
    <row r="6" spans="1:23" ht="12" customHeight="1" x14ac:dyDescent="0.3">
      <c r="A6" s="146" t="s">
        <v>49</v>
      </c>
      <c r="B6" s="223"/>
      <c r="C6" s="223"/>
      <c r="D6" s="147"/>
      <c r="E6" s="148"/>
      <c r="F6" s="150" t="s">
        <v>50</v>
      </c>
      <c r="G6" s="149"/>
      <c r="H6" s="151"/>
      <c r="I6" s="111"/>
      <c r="J6" s="275"/>
      <c r="K6" s="275"/>
      <c r="L6" s="275"/>
      <c r="M6" s="275"/>
      <c r="N6" s="275"/>
      <c r="O6" s="206"/>
      <c r="P6" s="206"/>
      <c r="Q6" s="206"/>
      <c r="R6" s="206"/>
      <c r="S6" s="206"/>
      <c r="T6" s="133"/>
      <c r="U6" s="133"/>
      <c r="V6" s="133"/>
      <c r="W6" s="1"/>
    </row>
    <row r="7" spans="1:23" ht="14.1" customHeight="1" x14ac:dyDescent="0.3">
      <c r="A7" s="155" t="s">
        <v>51</v>
      </c>
      <c r="B7" s="155"/>
      <c r="C7" s="155"/>
      <c r="D7" s="155"/>
      <c r="E7" s="155"/>
      <c r="F7" s="155"/>
      <c r="G7" s="155"/>
      <c r="H7" s="155"/>
      <c r="I7" s="155"/>
      <c r="J7" s="275"/>
      <c r="K7" s="275"/>
      <c r="L7" s="275"/>
      <c r="M7" s="275"/>
      <c r="N7" s="275"/>
      <c r="O7" s="206"/>
      <c r="P7" s="206"/>
      <c r="Q7" s="206"/>
      <c r="R7" s="206"/>
      <c r="S7" s="206"/>
      <c r="T7" s="133"/>
      <c r="U7" s="133"/>
      <c r="V7" s="133"/>
      <c r="W7" s="1"/>
    </row>
    <row r="8" spans="1:23" ht="15" customHeight="1" x14ac:dyDescent="0.2">
      <c r="A8" s="145" t="s">
        <v>52</v>
      </c>
      <c r="B8" s="145"/>
      <c r="C8" s="145"/>
      <c r="D8" s="37"/>
      <c r="E8" s="20"/>
      <c r="F8" s="34"/>
      <c r="G8" s="34"/>
      <c r="H8" s="21"/>
      <c r="I8" s="48"/>
      <c r="J8" s="13"/>
      <c r="K8" s="260"/>
      <c r="L8" s="44"/>
      <c r="M8" s="10"/>
      <c r="O8" s="10"/>
      <c r="P8" s="10"/>
      <c r="Q8" s="10"/>
      <c r="R8" s="10"/>
      <c r="S8" s="10"/>
      <c r="T8" s="44"/>
      <c r="U8" s="10"/>
      <c r="V8" s="10"/>
      <c r="W8" s="10"/>
    </row>
    <row r="9" spans="1:23" s="144" customFormat="1" ht="26.25" customHeight="1" x14ac:dyDescent="0.3">
      <c r="A9" s="134" t="s">
        <v>50</v>
      </c>
      <c r="B9" s="224" t="s">
        <v>53</v>
      </c>
      <c r="C9" s="224" t="s">
        <v>54</v>
      </c>
      <c r="D9" s="135" t="s">
        <v>7</v>
      </c>
      <c r="E9" s="136" t="s">
        <v>55</v>
      </c>
      <c r="F9" s="137" t="s">
        <v>56</v>
      </c>
      <c r="G9" s="235" t="s">
        <v>57</v>
      </c>
      <c r="H9" s="138" t="s">
        <v>58</v>
      </c>
      <c r="I9" s="139" t="s">
        <v>59</v>
      </c>
      <c r="J9" s="136" t="s">
        <v>60</v>
      </c>
      <c r="K9" s="261" t="s">
        <v>61</v>
      </c>
      <c r="L9" s="136" t="s">
        <v>11</v>
      </c>
      <c r="M9" s="137" t="s">
        <v>62</v>
      </c>
      <c r="N9" s="226" t="s">
        <v>63</v>
      </c>
      <c r="O9" s="207" t="s">
        <v>64</v>
      </c>
      <c r="P9" s="207" t="s">
        <v>65</v>
      </c>
      <c r="Q9" s="259" t="s">
        <v>66</v>
      </c>
      <c r="R9" s="259" t="s">
        <v>67</v>
      </c>
      <c r="S9" s="259" t="s">
        <v>68</v>
      </c>
      <c r="T9" s="140" t="s">
        <v>9</v>
      </c>
      <c r="U9" s="141" t="s">
        <v>69</v>
      </c>
      <c r="V9" s="142" t="s">
        <v>14</v>
      </c>
      <c r="W9" s="143" t="s">
        <v>15</v>
      </c>
    </row>
    <row r="10" spans="1:23" s="173" customFormat="1" ht="15" customHeight="1" x14ac:dyDescent="0.3">
      <c r="A10" s="257">
        <v>44438</v>
      </c>
      <c r="B10" s="258" t="s">
        <v>70</v>
      </c>
      <c r="C10" s="258">
        <v>0.44236111111111115</v>
      </c>
      <c r="D10" s="250">
        <v>1111111119</v>
      </c>
      <c r="E10" s="156" t="str">
        <f>IF(D10&gt;0,(VLOOKUP(D10,Families!$A$5:$I$196,2,0)),0)</f>
        <v>spider man</v>
      </c>
      <c r="F10" s="157">
        <v>99601</v>
      </c>
      <c r="G10" s="157" t="s">
        <v>57</v>
      </c>
      <c r="H10" s="158">
        <v>1</v>
      </c>
      <c r="I10" s="159">
        <f>IF(F10=0,0,(H10*(VLOOKUP(F10,'Fee Schedule'!$C$2:$D$40,2,FALSE))))</f>
        <v>15</v>
      </c>
      <c r="J10" s="160" t="str">
        <f>IF(D10&gt;0,(IF(F10='Fee Schedule'!$C$2,'Fee Schedule'!$G$2,(IF(F10='Fee Schedule'!$C$3,'Fee Schedule'!$G$2,(IF(F10='Fee Schedule'!$C$4,'Fee Schedule'!$G$2,(IF(F10='Fee Schedule'!$C$5,'Fee Schedule'!$G$2,(IF(F10='Fee Schedule'!$C$6,'Fee Schedule'!$G$2,(IF(F10='Fee Schedule'!$C$7,'Fee Schedule'!$G$2,(IF(F10='Fee Schedule'!$C$14,'Fee Schedule'!$G$2,(IF(F10='Fee Schedule'!$C$26,'Fee Schedule'!$G$2,(VLOOKUP(D10,Families!$A$5:$I$196,4,0)))))))))))))))))))</f>
        <v>CONT</v>
      </c>
      <c r="K10" s="157" t="s">
        <v>71</v>
      </c>
      <c r="L10" s="178" t="str">
        <f>IF(D10&gt;0,(VLOOKUP(D10,Families!$A$5:$I$196,5,0)))</f>
        <v>F82</v>
      </c>
      <c r="M10" s="222" t="s">
        <v>72</v>
      </c>
      <c r="N10" s="208" t="s">
        <v>73</v>
      </c>
      <c r="O10" s="208"/>
      <c r="P10" s="208"/>
      <c r="Q10" s="208"/>
      <c r="R10" s="208"/>
      <c r="S10" s="208"/>
      <c r="T10" s="162">
        <f>IF(D10&gt;0,(VLOOKUP(D10,Families!$A$5:$I$196,3,0)),0)</f>
        <v>44838</v>
      </c>
      <c r="U10" s="163" t="str">
        <f>IF(D10&gt;0,(VLOOKUP(D10,Families!$A$5:$I$196,7,0)),0)</f>
        <v>m</v>
      </c>
      <c r="V10" s="171" t="str">
        <f>IF(D10&gt;0,(VLOOKUP(D10,Families!$A$5:$I$196,8,0)),0)</f>
        <v>house</v>
      </c>
      <c r="W10" s="172" t="str">
        <f>IF(D10&gt;0,(VLOOKUP(D10,Families!$A$5:$I$196,9,0)),0)</f>
        <v>P1</v>
      </c>
    </row>
    <row r="11" spans="1:23" s="173" customFormat="1" ht="15" customHeight="1" x14ac:dyDescent="0.3">
      <c r="A11" s="257">
        <v>44803</v>
      </c>
      <c r="B11" s="258" t="s">
        <v>74</v>
      </c>
      <c r="C11" s="258">
        <v>0.51388888888888895</v>
      </c>
      <c r="D11" s="250">
        <v>2222222229</v>
      </c>
      <c r="E11" s="156" t="str">
        <f>IF(D11&gt;0,(VLOOKUP(D11,Families!$A$5:$I$196,2,0)),0)</f>
        <v>new name 2</v>
      </c>
      <c r="F11" s="157" t="s">
        <v>80</v>
      </c>
      <c r="G11" s="157" t="s">
        <v>46</v>
      </c>
      <c r="H11" s="158">
        <v>1</v>
      </c>
      <c r="I11" s="159">
        <f>IF(F11=0,0,(H11*(VLOOKUP(F11,'Fee Schedule'!$C$2:$D$40,2,FALSE))))</f>
        <v>54</v>
      </c>
      <c r="J11" s="160" t="str">
        <f>IF(D11&gt;0,(IF(F11='Fee Schedule'!$C$2,'Fee Schedule'!$G$2,(IF(F11='Fee Schedule'!$C$3,'Fee Schedule'!$G$2,(IF(F11='Fee Schedule'!$C$4,'Fee Schedule'!$G$2,(IF(F11='Fee Schedule'!$C$5,'Fee Schedule'!$G$2,(IF(F11='Fee Schedule'!$C$6,'Fee Schedule'!$G$2,(IF(F11='Fee Schedule'!$C$7,'Fee Schedule'!$G$2,(IF(F11='Fee Schedule'!$C$14,'Fee Schedule'!$G$2,(IF(F11='Fee Schedule'!$C$26,'Fee Schedule'!$G$2,(VLOOKUP(D11,Families!$A$5:$I$196,4,0)))))))))))))))))))</f>
        <v>MED</v>
      </c>
      <c r="K11" s="157" t="s">
        <v>71</v>
      </c>
      <c r="L11" s="178" t="str">
        <f>IF(D11&gt;0,(VLOOKUP(D11,Families!$A$5:$I$196,5,0)))</f>
        <v>F88</v>
      </c>
      <c r="M11" s="222" t="s">
        <v>76</v>
      </c>
      <c r="N11" s="208" t="s">
        <v>73</v>
      </c>
      <c r="O11" s="208"/>
      <c r="P11" s="208"/>
      <c r="Q11" s="208"/>
      <c r="R11" s="208"/>
      <c r="S11" s="208"/>
      <c r="T11" s="162">
        <f>IF(D11&gt;0,(VLOOKUP(D11,Families!$A$5:$I$196,3,0)),0)</f>
        <v>44187</v>
      </c>
      <c r="U11" s="163" t="str">
        <f>IF(D11&gt;0,(VLOOKUP(D11,Families!$A$5:$I$196,7,0)),0)</f>
        <v>m</v>
      </c>
      <c r="V11" s="171" t="str">
        <f>IF(D11&gt;0,(VLOOKUP(D11,Families!$A$5:$I$196,8,0)),0)</f>
        <v>street</v>
      </c>
      <c r="W11" s="172" t="str">
        <f>IF(D11&gt;0,(VLOOKUP(D11,Families!$A$5:$I$196,9,0)),0)</f>
        <v>P2</v>
      </c>
    </row>
    <row r="12" spans="1:23" s="173" customFormat="1" ht="15" customHeight="1" x14ac:dyDescent="0.3">
      <c r="A12" s="257">
        <v>44803</v>
      </c>
      <c r="B12" s="258">
        <v>0.44444444444444442</v>
      </c>
      <c r="C12" s="258" t="s">
        <v>74</v>
      </c>
      <c r="D12" s="250">
        <v>3333333330</v>
      </c>
      <c r="E12" s="156" t="str">
        <f>IF(D12&gt;0,(VLOOKUP(D12,Families!$A$5:$I$196,2,0)),0)</f>
        <v>3 newly</v>
      </c>
      <c r="F12" s="157">
        <v>99601</v>
      </c>
      <c r="G12" s="157" t="s">
        <v>46</v>
      </c>
      <c r="H12" s="158">
        <v>1</v>
      </c>
      <c r="I12" s="159">
        <f>IF(F12=0,0,(H12*(VLOOKUP(F12,'Fee Schedule'!$C$2:$D$40,2,FALSE))))</f>
        <v>15</v>
      </c>
      <c r="J12" s="160" t="str">
        <f>IF(D12&gt;0,(IF(F12='Fee Schedule'!$C$2,'Fee Schedule'!$G$2,(IF(F12='Fee Schedule'!$C$3,'Fee Schedule'!$G$2,(IF(F12='Fee Schedule'!$C$4,'Fee Schedule'!$G$2,(IF(F12='Fee Schedule'!$C$5,'Fee Schedule'!$G$2,(IF(F12='Fee Schedule'!$C$6,'Fee Schedule'!$G$2,(IF(F12='Fee Schedule'!$C$7,'Fee Schedule'!$G$2,(IF(F12='Fee Schedule'!$C$14,'Fee Schedule'!$G$2,(IF(F12='Fee Schedule'!$C$26,'Fee Schedule'!$G$2,(VLOOKUP(D12,Families!$A$5:$I$196,4,0)))))))))))))))))))</f>
        <v>CONT</v>
      </c>
      <c r="K12" s="157" t="s">
        <v>71</v>
      </c>
      <c r="L12" s="178" t="str">
        <f>IF(D12&gt;0,(VLOOKUP(D12,Families!$A$5:$I$196,5,0)))</f>
        <v>F91</v>
      </c>
      <c r="M12" s="222" t="s">
        <v>76</v>
      </c>
      <c r="N12" s="208" t="s">
        <v>73</v>
      </c>
      <c r="O12" s="208">
        <v>6</v>
      </c>
      <c r="P12" s="208"/>
      <c r="Q12" s="208"/>
      <c r="R12" s="208"/>
      <c r="S12" s="208"/>
      <c r="T12" s="162">
        <f>IF(D12&gt;0,(VLOOKUP(D12,Families!$A$5:$I$196,3,0)),0)</f>
        <v>43881</v>
      </c>
      <c r="U12" s="163" t="str">
        <f>IF(D12&gt;0,(VLOOKUP(D12,Families!$A$5:$I$196,7,0)),0)</f>
        <v>m</v>
      </c>
      <c r="V12" s="171" t="str">
        <f>IF(D12&gt;0,(VLOOKUP(D12,Families!$A$5:$I$196,8,0)),0)</f>
        <v>lane</v>
      </c>
      <c r="W12" s="172" t="str">
        <f>IF(D12&gt;0,(VLOOKUP(D12,Families!$A$5:$I$196,9,0)),0)</f>
        <v>P3</v>
      </c>
    </row>
    <row r="13" spans="1:23" s="173" customFormat="1" ht="15" customHeight="1" x14ac:dyDescent="0.3">
      <c r="A13" s="257">
        <v>44803</v>
      </c>
      <c r="B13" s="258" t="s">
        <v>78</v>
      </c>
      <c r="C13" s="258" t="s">
        <v>79</v>
      </c>
      <c r="D13" s="250">
        <v>4444444440</v>
      </c>
      <c r="E13" s="156" t="str">
        <f>IF(D13&gt;0,(VLOOKUP(D13,Families!$A$5:$I$196,2,0)),0)</f>
        <v>4 changed</v>
      </c>
      <c r="F13" s="157" t="s">
        <v>80</v>
      </c>
      <c r="G13" s="157" t="s">
        <v>57</v>
      </c>
      <c r="H13" s="158">
        <v>1</v>
      </c>
      <c r="I13" s="159">
        <f>IF(F13=0,0,(H13*(VLOOKUP(F13,'Fee Schedule'!$C$2:$D$40,2,FALSE))))</f>
        <v>54</v>
      </c>
      <c r="J13" s="160" t="str">
        <f>IF(D13&gt;0,(IF(F13='Fee Schedule'!$C$2,'Fee Schedule'!$G$2,(IF(F13='Fee Schedule'!$C$3,'Fee Schedule'!$G$2,(IF(F13='Fee Schedule'!$C$4,'Fee Schedule'!$G$2,(IF(F13='Fee Schedule'!$C$5,'Fee Schedule'!$G$2,(IF(F13='Fee Schedule'!$C$6,'Fee Schedule'!$G$2,(IF(F13='Fee Schedule'!$C$7,'Fee Schedule'!$G$2,(IF(F13='Fee Schedule'!$C$14,'Fee Schedule'!$G$2,(IF(F13='Fee Schedule'!$C$26,'Fee Schedule'!$G$2,(VLOOKUP(D13,Families!$A$5:$I$196,4,0)))))))))))))))))))</f>
        <v>MED</v>
      </c>
      <c r="K13" s="157" t="s">
        <v>71</v>
      </c>
      <c r="L13" s="178" t="str">
        <f>IF(D13&gt;0,(VLOOKUP(D13,Families!$A$5:$I$196,5,0)))</f>
        <v>F1</v>
      </c>
      <c r="M13" s="222" t="s">
        <v>72</v>
      </c>
      <c r="N13" s="208" t="s">
        <v>73</v>
      </c>
      <c r="O13" s="208"/>
      <c r="P13" s="208"/>
      <c r="Q13" s="208"/>
      <c r="R13" s="208"/>
      <c r="S13" s="208"/>
      <c r="T13" s="162">
        <f>IF(D13&gt;0,(VLOOKUP(D13,Families!$A$5:$I$196,3,0)),0)</f>
        <v>44242</v>
      </c>
      <c r="U13" s="163" t="str">
        <f>IF(D13&gt;0,(VLOOKUP(D13,Families!$A$5:$I$196,7,0)),0)</f>
        <v>m</v>
      </c>
      <c r="V13" s="171" t="str">
        <f>IF(D13&gt;0,(VLOOKUP(D13,Families!$A$5:$I$196,8,0)),0)</f>
        <v>country</v>
      </c>
      <c r="W13" s="172" t="str">
        <f>IF(D13&gt;0,(VLOOKUP(D13,Families!$A$5:$I$196,9,0)),0)</f>
        <v>P54</v>
      </c>
    </row>
    <row r="14" spans="1:23" s="173" customFormat="1" ht="15" customHeight="1" x14ac:dyDescent="0.3">
      <c r="A14" s="257">
        <v>44803</v>
      </c>
      <c r="B14" s="258" t="s">
        <v>81</v>
      </c>
      <c r="C14" s="258" t="s">
        <v>82</v>
      </c>
      <c r="D14" s="250">
        <v>5555555550</v>
      </c>
      <c r="E14" s="156" t="str">
        <f>IF(D14&gt;0,(VLOOKUP(D14,Families!$A$5:$I$196,2,0)),0)</f>
        <v>tray 071023</v>
      </c>
      <c r="F14" s="157">
        <v>99600</v>
      </c>
      <c r="G14" s="157" t="s">
        <v>46</v>
      </c>
      <c r="H14" s="158">
        <v>1</v>
      </c>
      <c r="I14" s="159">
        <f>IF(F14=0,0,(H14*(VLOOKUP(F14,'Fee Schedule'!$C$2:$D$40,2,FALSE))))</f>
        <v>12</v>
      </c>
      <c r="J14" s="160" t="str">
        <f>IF(D14&gt;0,(IF(F14='Fee Schedule'!$C$2,'Fee Schedule'!$G$2,(IF(F14='Fee Schedule'!$C$3,'Fee Schedule'!$G$2,(IF(F14='Fee Schedule'!$C$4,'Fee Schedule'!$G$2,(IF(F14='Fee Schedule'!$C$5,'Fee Schedule'!$G$2,(IF(F14='Fee Schedule'!$C$6,'Fee Schedule'!$G$2,(IF(F14='Fee Schedule'!$C$7,'Fee Schedule'!$G$2,(IF(F14='Fee Schedule'!$C$14,'Fee Schedule'!$G$2,(IF(F14='Fee Schedule'!$C$26,'Fee Schedule'!$G$2,(VLOOKUP(D14,Families!$A$5:$I$196,4,0)))))))))))))))))))</f>
        <v>CONT</v>
      </c>
      <c r="K14" s="157" t="s">
        <v>83</v>
      </c>
      <c r="L14" s="178" t="str">
        <f>IF(D14&gt;0,(VLOOKUP(D14,Families!$A$5:$I$196,5,0)))</f>
        <v>F7</v>
      </c>
      <c r="M14" s="222" t="s">
        <v>76</v>
      </c>
      <c r="N14" s="208" t="s">
        <v>73</v>
      </c>
      <c r="O14" s="208">
        <v>4</v>
      </c>
      <c r="P14" s="208" t="s">
        <v>84</v>
      </c>
      <c r="Q14" s="265">
        <v>44804</v>
      </c>
      <c r="R14" s="208" t="s">
        <v>85</v>
      </c>
      <c r="S14" s="208" t="s">
        <v>86</v>
      </c>
      <c r="T14" s="162">
        <f>IF(D14&gt;0,(VLOOKUP(D14,Families!$A$5:$I$196,3,0)),0)</f>
        <v>44927</v>
      </c>
      <c r="U14" s="163" t="str">
        <f>IF(D14&gt;0,(VLOOKUP(D14,Families!$A$5:$I$196,7,0)),0)</f>
        <v>f</v>
      </c>
      <c r="V14" s="171" t="str">
        <f>IF(D14&gt;0,(VLOOKUP(D14,Families!$A$5:$I$196,8,0)),0)</f>
        <v>world</v>
      </c>
      <c r="W14" s="172" t="str">
        <f>IF(D14&gt;0,(VLOOKUP(D14,Families!$A$5:$I$196,9,0)),0)</f>
        <v>P6</v>
      </c>
    </row>
    <row r="15" spans="1:23" s="173" customFormat="1" ht="15" customHeight="1" x14ac:dyDescent="0.3">
      <c r="A15" s="257">
        <v>44803</v>
      </c>
      <c r="B15" s="258" t="s">
        <v>87</v>
      </c>
      <c r="C15" s="258" t="s">
        <v>88</v>
      </c>
      <c r="D15" s="250">
        <v>6666666669</v>
      </c>
      <c r="E15" s="156" t="str">
        <f>IF(D15&gt;0,(VLOOKUP(D15,Families!$A$5:$I$196,2,0)),0)</f>
        <v>testubg</v>
      </c>
      <c r="F15" s="157">
        <v>97110</v>
      </c>
      <c r="G15" s="157" t="s">
        <v>46</v>
      </c>
      <c r="H15" s="158">
        <v>1</v>
      </c>
      <c r="I15" s="159">
        <f>IF(F15=0,0,(H15*(VLOOKUP(F15,'Fee Schedule'!$C$2:$D$40,2,FALSE))))</f>
        <v>81.319999999999993</v>
      </c>
      <c r="J15" s="160" t="str">
        <f>IF(D15&gt;0,(IF(F15='Fee Schedule'!$C$2,'Fee Schedule'!$G$2,(IF(F15='Fee Schedule'!$C$3,'Fee Schedule'!$G$2,(IF(F15='Fee Schedule'!$C$4,'Fee Schedule'!$G$2,(IF(F15='Fee Schedule'!$C$5,'Fee Schedule'!$G$2,(IF(F15='Fee Schedule'!$C$6,'Fee Schedule'!$G$2,(IF(F15='Fee Schedule'!$C$7,'Fee Schedule'!$G$2,(IF(F15='Fee Schedule'!$C$14,'Fee Schedule'!$G$2,(IF(F15='Fee Schedule'!$C$26,'Fee Schedule'!$G$2,(VLOOKUP(D15,Families!$A$5:$I$196,4,0)))))))))))))))))))</f>
        <v>MED</v>
      </c>
      <c r="K15" s="157" t="s">
        <v>71</v>
      </c>
      <c r="L15" s="178" t="str">
        <f>IF(D15&gt;0,(VLOOKUP(D15,Families!$A$5:$I$196,5,0)))</f>
        <v>f8</v>
      </c>
      <c r="M15" s="222" t="s">
        <v>76</v>
      </c>
      <c r="N15" s="208" t="s">
        <v>73</v>
      </c>
      <c r="O15" s="208">
        <v>10</v>
      </c>
      <c r="P15" s="208"/>
      <c r="Q15" s="208"/>
      <c r="R15" s="208"/>
      <c r="S15" s="208"/>
      <c r="T15" s="162">
        <f>IF(D15&gt;0,(VLOOKUP(D15,Families!$A$5:$I$196,3,0)),0)</f>
        <v>44624</v>
      </c>
      <c r="U15" s="163" t="str">
        <f>IF(D15&gt;0,(VLOOKUP(D15,Families!$A$5:$I$196,7,0)),0)</f>
        <v>f</v>
      </c>
      <c r="V15" s="171" t="str">
        <f>IF(D15&gt;0,(VLOOKUP(D15,Families!$A$5:$I$196,8,0)),0)</f>
        <v>place</v>
      </c>
      <c r="W15" s="172" t="str">
        <f>IF(D15&gt;0,(VLOOKUP(D15,Families!$A$5:$I$196,9,0)),0)</f>
        <v>yr</v>
      </c>
    </row>
    <row r="16" spans="1:23" s="173" customFormat="1" ht="15" customHeight="1" x14ac:dyDescent="0.3">
      <c r="A16" s="257">
        <v>45078</v>
      </c>
      <c r="B16" s="258" t="s">
        <v>89</v>
      </c>
      <c r="C16" s="258" t="s">
        <v>90</v>
      </c>
      <c r="D16" s="250">
        <v>1111111119</v>
      </c>
      <c r="E16" s="156" t="str">
        <f>IF(D16&gt;0,(VLOOKUP(D16,Families!$A$5:$I$196,2,0)),0)</f>
        <v>spider man</v>
      </c>
      <c r="F16" s="157" t="s">
        <v>80</v>
      </c>
      <c r="G16" s="157" t="s">
        <v>46</v>
      </c>
      <c r="H16" s="158">
        <v>1</v>
      </c>
      <c r="I16" s="159">
        <f>IF(F16=0,0,(H16*(VLOOKUP(F16,'Fee Schedule'!$C$2:$D$40,2,FALSE))))</f>
        <v>54</v>
      </c>
      <c r="J16" s="160" t="str">
        <f>IF(D16&gt;0,(IF(F16='Fee Schedule'!$C$2,'Fee Schedule'!$G$2,(IF(F16='Fee Schedule'!$C$3,'Fee Schedule'!$G$2,(IF(F16='Fee Schedule'!$C$4,'Fee Schedule'!$G$2,(IF(F16='Fee Schedule'!$C$5,'Fee Schedule'!$G$2,(IF(F16='Fee Schedule'!$C$6,'Fee Schedule'!$G$2,(IF(F16='Fee Schedule'!$C$7,'Fee Schedule'!$G$2,(IF(F16='Fee Schedule'!$C$14,'Fee Schedule'!$G$2,(IF(F16='Fee Schedule'!$C$26,'Fee Schedule'!$G$2,(VLOOKUP(D16,Families!$A$5:$I$196,4,0)))))))))))))))))))</f>
        <v>CONT</v>
      </c>
      <c r="K16" s="157" t="s">
        <v>71</v>
      </c>
      <c r="L16" s="178" t="str">
        <f>IF(D16&gt;0,(VLOOKUP(D16,Families!$A$5:$I$196,5,0)))</f>
        <v>F82</v>
      </c>
      <c r="M16" s="222" t="s">
        <v>76</v>
      </c>
      <c r="N16" s="208" t="s">
        <v>91</v>
      </c>
      <c r="O16" s="208"/>
      <c r="P16" s="208"/>
      <c r="Q16" s="208"/>
      <c r="R16" s="208"/>
      <c r="S16" s="208"/>
      <c r="T16" s="162">
        <f>IF(D16&gt;0,(VLOOKUP(D16,Families!$A$5:$I$196,3,0)),0)</f>
        <v>44838</v>
      </c>
      <c r="U16" s="163" t="str">
        <f>IF(D16&gt;0,(VLOOKUP(D16,Families!$A$5:$I$196,7,0)),0)</f>
        <v>m</v>
      </c>
      <c r="V16" s="171" t="str">
        <f>IF(D16&gt;0,(VLOOKUP(D16,Families!$A$5:$I$196,8,0)),0)</f>
        <v>house</v>
      </c>
      <c r="W16" s="172" t="str">
        <f>IF(D16&gt;0,(VLOOKUP(D16,Families!$A$5:$I$196,9,0)),0)</f>
        <v>P1</v>
      </c>
    </row>
    <row r="17" spans="1:23" s="173" customFormat="1" ht="15" customHeight="1" x14ac:dyDescent="0.3">
      <c r="A17" s="257">
        <v>45078</v>
      </c>
      <c r="B17" s="258">
        <v>0.16666666666666666</v>
      </c>
      <c r="C17" s="258">
        <v>0.17708333333333334</v>
      </c>
      <c r="D17" s="250">
        <v>2222222229</v>
      </c>
      <c r="E17" s="156" t="str">
        <f>IF(D17&gt;0,(VLOOKUP(D17,Families!$A$5:$I$196,2,0)),0)</f>
        <v>new name 2</v>
      </c>
      <c r="F17" s="157">
        <v>92507</v>
      </c>
      <c r="G17" s="157" t="s">
        <v>46</v>
      </c>
      <c r="H17" s="158">
        <v>1</v>
      </c>
      <c r="I17" s="159">
        <f>IF(F17=0,0,(H17*(VLOOKUP(F17,'Fee Schedule'!$C$2:$D$40,2,FALSE))))</f>
        <v>81.319999999999993</v>
      </c>
      <c r="J17" s="160" t="str">
        <f>IF(D17&gt;0,(IF(F17='Fee Schedule'!$C$2,'Fee Schedule'!$G$2,(IF(F17='Fee Schedule'!$C$3,'Fee Schedule'!$G$2,(IF(F17='Fee Schedule'!$C$4,'Fee Schedule'!$G$2,(IF(F17='Fee Schedule'!$C$5,'Fee Schedule'!$G$2,(IF(F17='Fee Schedule'!$C$6,'Fee Schedule'!$G$2,(IF(F17='Fee Schedule'!$C$7,'Fee Schedule'!$G$2,(IF(F17='Fee Schedule'!$C$14,'Fee Schedule'!$G$2,(IF(F17='Fee Schedule'!$C$26,'Fee Schedule'!$G$2,(VLOOKUP(D17,Families!$A$5:$I$196,4,0)))))))))))))))))))</f>
        <v>MED</v>
      </c>
      <c r="K17" s="157" t="s">
        <v>83</v>
      </c>
      <c r="L17" s="178" t="str">
        <f>IF(D17&gt;0,(VLOOKUP(D17,Families!$A$5:$I$196,5,0)))</f>
        <v>F88</v>
      </c>
      <c r="M17" s="222" t="s">
        <v>76</v>
      </c>
      <c r="N17" s="208" t="s">
        <v>91</v>
      </c>
      <c r="O17" s="208">
        <v>10</v>
      </c>
      <c r="P17" s="208"/>
      <c r="Q17" s="208"/>
      <c r="R17" s="208"/>
      <c r="S17" s="208"/>
      <c r="T17" s="162">
        <f>IF(D17&gt;0,(VLOOKUP(D17,Families!$A$5:$I$196,3,0)),0)</f>
        <v>44187</v>
      </c>
      <c r="U17" s="163" t="str">
        <f>IF(D17&gt;0,(VLOOKUP(D17,Families!$A$5:$I$196,7,0)),0)</f>
        <v>m</v>
      </c>
      <c r="V17" s="171" t="str">
        <f>IF(D17&gt;0,(VLOOKUP(D17,Families!$A$5:$I$196,8,0)),0)</f>
        <v>street</v>
      </c>
      <c r="W17" s="172" t="str">
        <f>IF(D17&gt;0,(VLOOKUP(D17,Families!$A$5:$I$196,9,0)),0)</f>
        <v>P2</v>
      </c>
    </row>
    <row r="18" spans="1:23" s="173" customFormat="1" ht="15" customHeight="1" x14ac:dyDescent="0.3">
      <c r="A18" s="257"/>
      <c r="B18" s="258"/>
      <c r="C18" s="258"/>
      <c r="D18" s="250"/>
      <c r="E18" s="156">
        <f>IF(D18&gt;0,(VLOOKUP(D18,Families!$A$5:$I$196,2,0)),0)</f>
        <v>0</v>
      </c>
      <c r="F18" s="157"/>
      <c r="G18" s="157" t="s">
        <v>46</v>
      </c>
      <c r="H18" s="158"/>
      <c r="I18" s="159">
        <f>IF(F18=0,0,(H18*(VLOOKUP(F18,'Fee Schedule'!$C$2:$D$40,2,FALSE))))</f>
        <v>0</v>
      </c>
      <c r="J18" s="160" t="b">
        <f>IF(D18&gt;0,(IF(F18='Fee Schedule'!$C$2,'Fee Schedule'!$G$2,(IF(F18='Fee Schedule'!$C$3,'Fee Schedule'!$G$2,(IF(F18='Fee Schedule'!$C$4,'Fee Schedule'!$G$2,(IF(F18='Fee Schedule'!$C$5,'Fee Schedule'!$G$2,(IF(F18='Fee Schedule'!$C$6,'Fee Schedule'!$G$2,(IF(F18='Fee Schedule'!$C$7,'Fee Schedule'!$G$2,(IF(F18='Fee Schedule'!$C$14,'Fee Schedule'!$G$2,(IF(F18='Fee Schedule'!$C$26,'Fee Schedule'!$G$2,(VLOOKUP(D18,Families!$A$5:$I$196,4,0)))))))))))))))))))</f>
        <v>0</v>
      </c>
      <c r="K18" s="157"/>
      <c r="L18" s="178" t="b">
        <f>IF(D18&gt;0,(VLOOKUP(D18,Families!$A$5:$I$196,5,0)))</f>
        <v>0</v>
      </c>
      <c r="M18" s="222"/>
      <c r="N18" s="208"/>
      <c r="O18" s="208"/>
      <c r="P18" s="208"/>
      <c r="Q18" s="208"/>
      <c r="R18" s="208"/>
      <c r="S18" s="208"/>
      <c r="T18" s="162">
        <f>IF(D18&gt;0,(VLOOKUP(D18,Families!$A$5:$I$196,3,0)),0)</f>
        <v>0</v>
      </c>
      <c r="U18" s="163">
        <f>IF(D18&gt;0,(VLOOKUP(D18,Families!$A$5:$I$196,7,0)),0)</f>
        <v>0</v>
      </c>
      <c r="V18" s="171">
        <f>IF(D18&gt;0,(VLOOKUP(D18,Families!$A$5:$I$196,8,0)),0)</f>
        <v>0</v>
      </c>
      <c r="W18" s="172">
        <f>IF(D18&gt;0,(VLOOKUP(D18,Families!$A$5:$I$196,9,0)),0)</f>
        <v>0</v>
      </c>
    </row>
    <row r="19" spans="1:23" s="173" customFormat="1" ht="15" customHeight="1" x14ac:dyDescent="0.3">
      <c r="A19" s="257"/>
      <c r="B19" s="258"/>
      <c r="C19" s="258"/>
      <c r="D19" s="250"/>
      <c r="E19" s="156">
        <f>IF(D19&gt;0,(VLOOKUP(D19,Families!$A$5:$I$196,2,0)),0)</f>
        <v>0</v>
      </c>
      <c r="F19" s="157"/>
      <c r="G19" s="157" t="s">
        <v>46</v>
      </c>
      <c r="H19" s="158"/>
      <c r="I19" s="159">
        <f>IF(F19=0,0,(H19*(VLOOKUP(F19,'Fee Schedule'!$C$2:$D$40,2,FALSE))))</f>
        <v>0</v>
      </c>
      <c r="J19" s="160" t="b">
        <f>IF(D19&gt;0,(IF(F19='Fee Schedule'!$C$2,'Fee Schedule'!$G$2,(IF(F19='Fee Schedule'!$C$3,'Fee Schedule'!$G$2,(IF(F19='Fee Schedule'!$C$4,'Fee Schedule'!$G$2,(IF(F19='Fee Schedule'!$C$5,'Fee Schedule'!$G$2,(IF(F19='Fee Schedule'!$C$6,'Fee Schedule'!$G$2,(IF(F19='Fee Schedule'!$C$7,'Fee Schedule'!$G$2,(IF(F19='Fee Schedule'!$C$14,'Fee Schedule'!$G$2,(IF(F19='Fee Schedule'!$C$26,'Fee Schedule'!$G$2,(VLOOKUP(D19,Families!$A$5:$I$196,4,0)))))))))))))))))))</f>
        <v>0</v>
      </c>
      <c r="K19" s="157"/>
      <c r="L19" s="178" t="b">
        <f>IF(D19&gt;0,(VLOOKUP(D19,Families!$A$5:$I$196,5,0)))</f>
        <v>0</v>
      </c>
      <c r="M19" s="222"/>
      <c r="N19" s="208"/>
      <c r="O19" s="208"/>
      <c r="P19" s="208"/>
      <c r="Q19" s="208"/>
      <c r="R19" s="208"/>
      <c r="S19" s="208"/>
      <c r="T19" s="162">
        <f>IF(D19&gt;0,(VLOOKUP(D19,Families!$A$5:$I$196,3,0)),0)</f>
        <v>0</v>
      </c>
      <c r="U19" s="163">
        <f>IF(D19&gt;0,(VLOOKUP(D19,Families!$A$5:$I$196,7,0)),0)</f>
        <v>0</v>
      </c>
      <c r="V19" s="171">
        <f>IF(D19&gt;0,(VLOOKUP(D19,Families!$A$5:$I$196,8,0)),0)</f>
        <v>0</v>
      </c>
      <c r="W19" s="172">
        <f>IF(D19&gt;0,(VLOOKUP(D19,Families!$A$5:$I$196,9,0)),0)</f>
        <v>0</v>
      </c>
    </row>
    <row r="20" spans="1:23" s="173" customFormat="1" ht="15" customHeight="1" x14ac:dyDescent="0.3">
      <c r="A20" s="257"/>
      <c r="B20" s="258"/>
      <c r="C20" s="258"/>
      <c r="D20" s="250"/>
      <c r="E20" s="156">
        <f>IF(D20&gt;0,(VLOOKUP(D20,Families!$A$5:$I$196,2,0)),0)</f>
        <v>0</v>
      </c>
      <c r="F20" s="157"/>
      <c r="G20" s="157" t="s">
        <v>46</v>
      </c>
      <c r="H20" s="158"/>
      <c r="I20" s="159">
        <f>IF(F20=0,0,(H20*(VLOOKUP(F20,'Fee Schedule'!$C$2:$D$40,2,FALSE))))</f>
        <v>0</v>
      </c>
      <c r="J20" s="160" t="b">
        <f>IF(D20&gt;0,(IF(F20='Fee Schedule'!$C$2,'Fee Schedule'!$G$2,(IF(F20='Fee Schedule'!$C$3,'Fee Schedule'!$G$2,(IF(F20='Fee Schedule'!$C$4,'Fee Schedule'!$G$2,(IF(F20='Fee Schedule'!$C$5,'Fee Schedule'!$G$2,(IF(F20='Fee Schedule'!$C$6,'Fee Schedule'!$G$2,(IF(F20='Fee Schedule'!$C$7,'Fee Schedule'!$G$2,(IF(F20='Fee Schedule'!$C$14,'Fee Schedule'!$G$2,(IF(F20='Fee Schedule'!$C$26,'Fee Schedule'!$G$2,(VLOOKUP(D20,Families!$A$5:$I$196,4,0)))))))))))))))))))</f>
        <v>0</v>
      </c>
      <c r="K20" s="157"/>
      <c r="L20" s="178" t="b">
        <f>IF(D20&gt;0,(VLOOKUP(D20,Families!$A$5:$I$196,5,0)))</f>
        <v>0</v>
      </c>
      <c r="M20" s="222"/>
      <c r="N20" s="208"/>
      <c r="O20" s="208"/>
      <c r="P20" s="208"/>
      <c r="Q20" s="208"/>
      <c r="R20" s="208"/>
      <c r="S20" s="208"/>
      <c r="T20" s="162">
        <f>IF(D20&gt;0,(VLOOKUP(D20,Families!$A$5:$I$196,3,0)),0)</f>
        <v>0</v>
      </c>
      <c r="U20" s="163">
        <f>IF(D20&gt;0,(VLOOKUP(D20,Families!$A$5:$I$196,7,0)),0)</f>
        <v>0</v>
      </c>
      <c r="V20" s="171">
        <f>IF(D20&gt;0,(VLOOKUP(D20,Families!$A$5:$I$196,8,0)),0)</f>
        <v>0</v>
      </c>
      <c r="W20" s="172">
        <f>IF(D20&gt;0,(VLOOKUP(D20,Families!$A$5:$I$196,9,0)),0)</f>
        <v>0</v>
      </c>
    </row>
    <row r="21" spans="1:23" s="173" customFormat="1" ht="15" customHeight="1" x14ac:dyDescent="0.3">
      <c r="A21" s="257"/>
      <c r="B21" s="258"/>
      <c r="C21" s="258"/>
      <c r="D21" s="250"/>
      <c r="E21" s="156">
        <f>IF(D21&gt;0,(VLOOKUP(D21,Families!$A$5:$I$196,2,0)),0)</f>
        <v>0</v>
      </c>
      <c r="F21" s="157"/>
      <c r="G21" s="157" t="s">
        <v>46</v>
      </c>
      <c r="H21" s="158"/>
      <c r="I21" s="159">
        <f>IF(F21=0,0,(H21*(VLOOKUP(F21,'Fee Schedule'!$C$2:$D$40,2,FALSE))))</f>
        <v>0</v>
      </c>
      <c r="J21" s="160" t="b">
        <f>IF(D21&gt;0,(IF(F21='Fee Schedule'!$C$2,'Fee Schedule'!$G$2,(IF(F21='Fee Schedule'!$C$3,'Fee Schedule'!$G$2,(IF(F21='Fee Schedule'!$C$4,'Fee Schedule'!$G$2,(IF(F21='Fee Schedule'!$C$5,'Fee Schedule'!$G$2,(IF(F21='Fee Schedule'!$C$6,'Fee Schedule'!$G$2,(IF(F21='Fee Schedule'!$C$7,'Fee Schedule'!$G$2,(IF(F21='Fee Schedule'!$C$14,'Fee Schedule'!$G$2,(IF(F21='Fee Schedule'!$C$26,'Fee Schedule'!$G$2,(VLOOKUP(D21,Families!$A$5:$I$196,4,0)))))))))))))))))))</f>
        <v>0</v>
      </c>
      <c r="K21" s="157"/>
      <c r="L21" s="178" t="b">
        <f>IF(D21&gt;0,(VLOOKUP(D21,Families!$A$5:$I$196,5,0)))</f>
        <v>0</v>
      </c>
      <c r="M21" s="222"/>
      <c r="N21" s="208"/>
      <c r="O21" s="208"/>
      <c r="P21" s="208"/>
      <c r="Q21" s="208"/>
      <c r="R21" s="208"/>
      <c r="S21" s="208"/>
      <c r="T21" s="162">
        <f>IF(D21&gt;0,(VLOOKUP(D21,Families!$A$5:$I$196,3,0)),0)</f>
        <v>0</v>
      </c>
      <c r="U21" s="163">
        <f>IF(D21&gt;0,(VLOOKUP(D21,Families!$A$5:$I$196,7,0)),0)</f>
        <v>0</v>
      </c>
      <c r="V21" s="171">
        <f>IF(D21&gt;0,(VLOOKUP(D21,Families!$A$5:$I$196,8,0)),0)</f>
        <v>0</v>
      </c>
      <c r="W21" s="172">
        <f>IF(D21&gt;0,(VLOOKUP(D21,Families!$A$5:$I$196,9,0)),0)</f>
        <v>0</v>
      </c>
    </row>
    <row r="22" spans="1:23" s="173" customFormat="1" ht="15" customHeight="1" x14ac:dyDescent="0.3">
      <c r="A22" s="257"/>
      <c r="B22" s="258"/>
      <c r="C22" s="258"/>
      <c r="D22" s="250"/>
      <c r="E22" s="156">
        <f>IF(D22&gt;0,(VLOOKUP(D22,Families!$A$5:$I$196,2,0)),0)</f>
        <v>0</v>
      </c>
      <c r="F22" s="157"/>
      <c r="G22" s="157" t="s">
        <v>46</v>
      </c>
      <c r="H22" s="158"/>
      <c r="I22" s="159">
        <f>IF(F22=0,0,(H22*(VLOOKUP(F22,'Fee Schedule'!$C$2:$D$40,2,FALSE))))</f>
        <v>0</v>
      </c>
      <c r="J22" s="160" t="b">
        <f>IF(D22&gt;0,(IF(F22='Fee Schedule'!$C$2,'Fee Schedule'!$G$2,(IF(F22='Fee Schedule'!$C$3,'Fee Schedule'!$G$2,(IF(F22='Fee Schedule'!$C$4,'Fee Schedule'!$G$2,(IF(F22='Fee Schedule'!$C$5,'Fee Schedule'!$G$2,(IF(F22='Fee Schedule'!$C$6,'Fee Schedule'!$G$2,(IF(F22='Fee Schedule'!$C$7,'Fee Schedule'!$G$2,(IF(F22='Fee Schedule'!$C$14,'Fee Schedule'!$G$2,(IF(F22='Fee Schedule'!$C$26,'Fee Schedule'!$G$2,(VLOOKUP(D22,Families!$A$5:$I$196,4,0)))))))))))))))))))</f>
        <v>0</v>
      </c>
      <c r="K22" s="157"/>
      <c r="L22" s="178" t="b">
        <f>IF(D22&gt;0,(VLOOKUP(D22,Families!$A$5:$I$196,5,0)))</f>
        <v>0</v>
      </c>
      <c r="M22" s="222"/>
      <c r="N22" s="208"/>
      <c r="O22" s="208"/>
      <c r="P22" s="208"/>
      <c r="Q22" s="208"/>
      <c r="R22" s="208"/>
      <c r="S22" s="208"/>
      <c r="T22" s="162">
        <f>IF(D22&gt;0,(VLOOKUP(D22,Families!$A$5:$I$196,3,0)),0)</f>
        <v>0</v>
      </c>
      <c r="U22" s="163">
        <f>IF(D22&gt;0,(VLOOKUP(D22,Families!$A$5:$I$196,7,0)),0)</f>
        <v>0</v>
      </c>
      <c r="V22" s="171">
        <f>IF(D22&gt;0,(VLOOKUP(D22,Families!$A$5:$I$196,8,0)),0)</f>
        <v>0</v>
      </c>
      <c r="W22" s="172">
        <f>IF(D22&gt;0,(VLOOKUP(D22,Families!$A$5:$I$196,9,0)),0)</f>
        <v>0</v>
      </c>
    </row>
    <row r="23" spans="1:23" s="173" customFormat="1" ht="15" customHeight="1" x14ac:dyDescent="0.3">
      <c r="A23" s="257"/>
      <c r="B23" s="258"/>
      <c r="C23" s="258"/>
      <c r="D23" s="250"/>
      <c r="E23" s="156">
        <f>IF(D23&gt;0,(VLOOKUP(D23,Families!$A$5:$I$196,2,0)),0)</f>
        <v>0</v>
      </c>
      <c r="F23" s="157"/>
      <c r="G23" s="157" t="s">
        <v>46</v>
      </c>
      <c r="H23" s="158"/>
      <c r="I23" s="159">
        <f>IF(F23=0,0,(H23*(VLOOKUP(F23,'Fee Schedule'!$C$2:$D$40,2,FALSE))))</f>
        <v>0</v>
      </c>
      <c r="J23" s="160" t="b">
        <f>IF(D23&gt;0,(IF(F23='Fee Schedule'!$C$2,'Fee Schedule'!$G$2,(IF(F23='Fee Schedule'!$C$3,'Fee Schedule'!$G$2,(IF(F23='Fee Schedule'!$C$4,'Fee Schedule'!$G$2,(IF(F23='Fee Schedule'!$C$5,'Fee Schedule'!$G$2,(IF(F23='Fee Schedule'!$C$6,'Fee Schedule'!$G$2,(IF(F23='Fee Schedule'!$C$7,'Fee Schedule'!$G$2,(IF(F23='Fee Schedule'!$C$14,'Fee Schedule'!$G$2,(IF(F23='Fee Schedule'!$C$26,'Fee Schedule'!$G$2,(VLOOKUP(D23,Families!$A$5:$I$196,4,0)))))))))))))))))))</f>
        <v>0</v>
      </c>
      <c r="K23" s="157"/>
      <c r="L23" s="178" t="b">
        <f>IF(D23&gt;0,(VLOOKUP(D23,Families!$A$5:$I$196,5,0)))</f>
        <v>0</v>
      </c>
      <c r="M23" s="222"/>
      <c r="N23" s="208"/>
      <c r="O23" s="208"/>
      <c r="P23" s="208"/>
      <c r="Q23" s="208"/>
      <c r="R23" s="208"/>
      <c r="S23" s="208"/>
      <c r="T23" s="162">
        <f>IF(D23&gt;0,(VLOOKUP(D23,Families!$A$5:$I$196,3,0)),0)</f>
        <v>0</v>
      </c>
      <c r="U23" s="163">
        <f>IF(D23&gt;0,(VLOOKUP(D23,Families!$A$5:$I$196,7,0)),0)</f>
        <v>0</v>
      </c>
      <c r="V23" s="171">
        <f>IF(D23&gt;0,(VLOOKUP(D23,Families!$A$5:$I$196,8,0)),0)</f>
        <v>0</v>
      </c>
      <c r="W23" s="172">
        <f>IF(D23&gt;0,(VLOOKUP(D23,Families!$A$5:$I$196,9,0)),0)</f>
        <v>0</v>
      </c>
    </row>
    <row r="24" spans="1:23" s="173" customFormat="1" ht="15" customHeight="1" x14ac:dyDescent="0.3">
      <c r="A24" s="257"/>
      <c r="B24" s="258"/>
      <c r="C24" s="258"/>
      <c r="D24" s="250"/>
      <c r="E24" s="156">
        <f>IF(D24&gt;0,(VLOOKUP(D24,Families!$A$5:$I$196,2,0)),0)</f>
        <v>0</v>
      </c>
      <c r="F24" s="157"/>
      <c r="G24" s="157" t="s">
        <v>46</v>
      </c>
      <c r="H24" s="158"/>
      <c r="I24" s="159">
        <f>IF(F24=0,0,(H24*(VLOOKUP(F24,'Fee Schedule'!$C$2:$D$40,2,FALSE))))</f>
        <v>0</v>
      </c>
      <c r="J24" s="160" t="b">
        <f>IF(D24&gt;0,(IF(F24='Fee Schedule'!$C$2,'Fee Schedule'!$G$2,(IF(F24='Fee Schedule'!$C$3,'Fee Schedule'!$G$2,(IF(F24='Fee Schedule'!$C$4,'Fee Schedule'!$G$2,(IF(F24='Fee Schedule'!$C$5,'Fee Schedule'!$G$2,(IF(F24='Fee Schedule'!$C$6,'Fee Schedule'!$G$2,(IF(F24='Fee Schedule'!$C$7,'Fee Schedule'!$G$2,(IF(F24='Fee Schedule'!$C$14,'Fee Schedule'!$G$2,(IF(F24='Fee Schedule'!$C$26,'Fee Schedule'!$G$2,(VLOOKUP(D24,Families!$A$5:$I$196,4,0)))))))))))))))))))</f>
        <v>0</v>
      </c>
      <c r="K24" s="157"/>
      <c r="L24" s="178" t="b">
        <f>IF(D24&gt;0,(VLOOKUP(D24,Families!$A$5:$I$196,5,0)))</f>
        <v>0</v>
      </c>
      <c r="M24" s="222"/>
      <c r="N24" s="208"/>
      <c r="O24" s="208"/>
      <c r="P24" s="208"/>
      <c r="Q24" s="208"/>
      <c r="R24" s="208"/>
      <c r="S24" s="208"/>
      <c r="T24" s="162">
        <f>IF(D24&gt;0,(VLOOKUP(D24,Families!$A$5:$I$196,3,0)),0)</f>
        <v>0</v>
      </c>
      <c r="U24" s="163">
        <f>IF(D24&gt;0,(VLOOKUP(D24,Families!$A$5:$I$196,7,0)),0)</f>
        <v>0</v>
      </c>
      <c r="V24" s="171">
        <f>IF(D24&gt;0,(VLOOKUP(D24,Families!$A$5:$I$196,8,0)),0)</f>
        <v>0</v>
      </c>
      <c r="W24" s="172">
        <f>IF(D24&gt;0,(VLOOKUP(D24,Families!$A$5:$I$196,9,0)),0)</f>
        <v>0</v>
      </c>
    </row>
    <row r="25" spans="1:23" s="173" customFormat="1" ht="15" customHeight="1" x14ac:dyDescent="0.3">
      <c r="A25" s="257"/>
      <c r="B25" s="258"/>
      <c r="C25" s="258"/>
      <c r="D25" s="250"/>
      <c r="E25" s="156">
        <f>IF(D25&gt;0,(VLOOKUP(D25,Families!$A$5:$I$196,2,0)),0)</f>
        <v>0</v>
      </c>
      <c r="F25" s="157"/>
      <c r="G25" s="157" t="s">
        <v>46</v>
      </c>
      <c r="H25" s="158"/>
      <c r="I25" s="159">
        <f>IF(F25=0,0,(H25*(VLOOKUP(F25,'Fee Schedule'!$C$2:$D$40,2,FALSE))))</f>
        <v>0</v>
      </c>
      <c r="J25" s="160" t="b">
        <f>IF(D25&gt;0,(IF(F25='Fee Schedule'!$C$2,'Fee Schedule'!$G$2,(IF(F25='Fee Schedule'!$C$3,'Fee Schedule'!$G$2,(IF(F25='Fee Schedule'!$C$4,'Fee Schedule'!$G$2,(IF(F25='Fee Schedule'!$C$5,'Fee Schedule'!$G$2,(IF(F25='Fee Schedule'!$C$6,'Fee Schedule'!$G$2,(IF(F25='Fee Schedule'!$C$7,'Fee Schedule'!$G$2,(IF(F25='Fee Schedule'!$C$14,'Fee Schedule'!$G$2,(IF(F25='Fee Schedule'!$C$26,'Fee Schedule'!$G$2,(VLOOKUP(D25,Families!$A$5:$I$196,4,0)))))))))))))))))))</f>
        <v>0</v>
      </c>
      <c r="K25" s="157"/>
      <c r="L25" s="178" t="b">
        <f>IF(D25&gt;0,(VLOOKUP(D25,Families!$A$5:$I$196,5,0)))</f>
        <v>0</v>
      </c>
      <c r="M25" s="222"/>
      <c r="N25" s="208"/>
      <c r="O25" s="208"/>
      <c r="P25" s="208"/>
      <c r="Q25" s="208"/>
      <c r="R25" s="208"/>
      <c r="S25" s="208"/>
      <c r="T25" s="162">
        <f>IF(D25&gt;0,(VLOOKUP(D25,Families!$A$5:$I$196,3,0)),0)</f>
        <v>0</v>
      </c>
      <c r="U25" s="163">
        <f>IF(D25&gt;0,(VLOOKUP(D25,Families!$A$5:$I$196,7,0)),0)</f>
        <v>0</v>
      </c>
      <c r="V25" s="171">
        <f>IF(D25&gt;0,(VLOOKUP(D25,Families!$A$5:$I$196,8,0)),0)</f>
        <v>0</v>
      </c>
      <c r="W25" s="172">
        <f>IF(D25&gt;0,(VLOOKUP(D25,Families!$A$5:$I$196,9,0)),0)</f>
        <v>0</v>
      </c>
    </row>
    <row r="26" spans="1:23" s="173" customFormat="1" ht="15" customHeight="1" x14ac:dyDescent="0.3">
      <c r="A26" s="257"/>
      <c r="B26" s="258"/>
      <c r="C26" s="258"/>
      <c r="D26" s="250"/>
      <c r="E26" s="156">
        <f>IF(D26&gt;0,(VLOOKUP(D26,Families!$A$5:$I$196,2,0)),0)</f>
        <v>0</v>
      </c>
      <c r="F26" s="157"/>
      <c r="G26" s="157" t="s">
        <v>46</v>
      </c>
      <c r="H26" s="158"/>
      <c r="I26" s="159">
        <f>IF(F26=0,0,(H26*(VLOOKUP(F26,'Fee Schedule'!$C$2:$D$40,2,FALSE))))</f>
        <v>0</v>
      </c>
      <c r="J26" s="160" t="b">
        <f>IF(D26&gt;0,(IF(F26='Fee Schedule'!$C$2,'Fee Schedule'!$G$2,(IF(F26='Fee Schedule'!$C$3,'Fee Schedule'!$G$2,(IF(F26='Fee Schedule'!$C$4,'Fee Schedule'!$G$2,(IF(F26='Fee Schedule'!$C$5,'Fee Schedule'!$G$2,(IF(F26='Fee Schedule'!$C$6,'Fee Schedule'!$G$2,(IF(F26='Fee Schedule'!$C$7,'Fee Schedule'!$G$2,(IF(F26='Fee Schedule'!$C$14,'Fee Schedule'!$G$2,(IF(F26='Fee Schedule'!$C$26,'Fee Schedule'!$G$2,(VLOOKUP(D26,Families!$A$5:$I$196,4,0)))))))))))))))))))</f>
        <v>0</v>
      </c>
      <c r="K26" s="157"/>
      <c r="L26" s="178" t="b">
        <f>IF(D26&gt;0,(VLOOKUP(D26,Families!$A$5:$I$196,5,0)))</f>
        <v>0</v>
      </c>
      <c r="M26" s="222"/>
      <c r="N26" s="208"/>
      <c r="O26" s="208"/>
      <c r="P26" s="208"/>
      <c r="Q26" s="208"/>
      <c r="R26" s="208"/>
      <c r="S26" s="208"/>
      <c r="T26" s="162">
        <f>IF(D26&gt;0,(VLOOKUP(D26,Families!$A$5:$I$196,3,0)),0)</f>
        <v>0</v>
      </c>
      <c r="U26" s="163">
        <f>IF(D26&gt;0,(VLOOKUP(D26,Families!$A$5:$I$196,7,0)),0)</f>
        <v>0</v>
      </c>
      <c r="V26" s="171">
        <f>IF(D26&gt;0,(VLOOKUP(D26,Families!$A$5:$I$196,8,0)),0)</f>
        <v>0</v>
      </c>
      <c r="W26" s="172">
        <f>IF(D26&gt;0,(VLOOKUP(D26,Families!$A$5:$I$196,9,0)),0)</f>
        <v>0</v>
      </c>
    </row>
    <row r="27" spans="1:23" s="173" customFormat="1" ht="15" customHeight="1" x14ac:dyDescent="0.3">
      <c r="A27" s="257"/>
      <c r="B27" s="258"/>
      <c r="C27" s="258"/>
      <c r="D27" s="250"/>
      <c r="E27" s="156">
        <f>IF(D27&gt;0,(VLOOKUP(D27,Families!$A$5:$I$196,2,0)),0)</f>
        <v>0</v>
      </c>
      <c r="F27" s="157"/>
      <c r="G27" s="157" t="s">
        <v>46</v>
      </c>
      <c r="H27" s="158"/>
      <c r="I27" s="159">
        <f>IF(F27=0,0,(H27*(VLOOKUP(F27,'Fee Schedule'!$C$2:$D$40,2,FALSE))))</f>
        <v>0</v>
      </c>
      <c r="J27" s="160" t="b">
        <f>IF(D27&gt;0,(IF(F27='Fee Schedule'!$C$2,'Fee Schedule'!$G$2,(IF(F27='Fee Schedule'!$C$3,'Fee Schedule'!$G$2,(IF(F27='Fee Schedule'!$C$4,'Fee Schedule'!$G$2,(IF(F27='Fee Schedule'!$C$5,'Fee Schedule'!$G$2,(IF(F27='Fee Schedule'!$C$6,'Fee Schedule'!$G$2,(IF(F27='Fee Schedule'!$C$7,'Fee Schedule'!$G$2,(IF(F27='Fee Schedule'!$C$14,'Fee Schedule'!$G$2,(IF(F27='Fee Schedule'!$C$26,'Fee Schedule'!$G$2,(VLOOKUP(D27,Families!$A$5:$I$196,4,0)))))))))))))))))))</f>
        <v>0</v>
      </c>
      <c r="K27" s="157"/>
      <c r="L27" s="178" t="b">
        <f>IF(D27&gt;0,(VLOOKUP(D27,Families!$A$5:$I$196,5,0)))</f>
        <v>0</v>
      </c>
      <c r="M27" s="222"/>
      <c r="N27" s="208"/>
      <c r="O27" s="208"/>
      <c r="P27" s="208"/>
      <c r="Q27" s="208"/>
      <c r="R27" s="208"/>
      <c r="S27" s="208"/>
      <c r="T27" s="162">
        <f>IF(D27&gt;0,(VLOOKUP(D27,Families!$A$5:$I$196,3,0)),0)</f>
        <v>0</v>
      </c>
      <c r="U27" s="163">
        <f>IF(D27&gt;0,(VLOOKUP(D27,Families!$A$5:$I$196,7,0)),0)</f>
        <v>0</v>
      </c>
      <c r="V27" s="171">
        <f>IF(D27&gt;0,(VLOOKUP(D27,Families!$A$5:$I$196,8,0)),0)</f>
        <v>0</v>
      </c>
      <c r="W27" s="172">
        <f>IF(D27&gt;0,(VLOOKUP(D27,Families!$A$5:$I$196,9,0)),0)</f>
        <v>0</v>
      </c>
    </row>
    <row r="28" spans="1:23" s="173" customFormat="1" ht="15" customHeight="1" x14ac:dyDescent="0.3">
      <c r="A28" s="257"/>
      <c r="B28" s="258"/>
      <c r="C28" s="258"/>
      <c r="D28" s="250"/>
      <c r="E28" s="156">
        <f>IF(D28&gt;0,(VLOOKUP(D28,Families!$A$5:$I$196,2,0)),0)</f>
        <v>0</v>
      </c>
      <c r="F28" s="157"/>
      <c r="G28" s="157" t="s">
        <v>46</v>
      </c>
      <c r="H28" s="158"/>
      <c r="I28" s="159">
        <f>IF(F28=0,0,(H28*(VLOOKUP(F28,'Fee Schedule'!$C$2:$D$40,2,FALSE))))</f>
        <v>0</v>
      </c>
      <c r="J28" s="160" t="b">
        <f>IF(D28&gt;0,(IF(F28='Fee Schedule'!$C$2,'Fee Schedule'!$G$2,(IF(F28='Fee Schedule'!$C$3,'Fee Schedule'!$G$2,(IF(F28='Fee Schedule'!$C$4,'Fee Schedule'!$G$2,(IF(F28='Fee Schedule'!$C$5,'Fee Schedule'!$G$2,(IF(F28='Fee Schedule'!$C$6,'Fee Schedule'!$G$2,(IF(F28='Fee Schedule'!$C$7,'Fee Schedule'!$G$2,(IF(F28='Fee Schedule'!$C$14,'Fee Schedule'!$G$2,(IF(F28='Fee Schedule'!$C$26,'Fee Schedule'!$G$2,(VLOOKUP(D28,Families!$A$5:$I$196,4,0)))))))))))))))))))</f>
        <v>0</v>
      </c>
      <c r="K28" s="157"/>
      <c r="L28" s="178" t="b">
        <f>IF(D28&gt;0,(VLOOKUP(D28,Families!$A$5:$I$196,5,0)))</f>
        <v>0</v>
      </c>
      <c r="M28" s="222"/>
      <c r="N28" s="208"/>
      <c r="O28" s="208"/>
      <c r="P28" s="208"/>
      <c r="Q28" s="208"/>
      <c r="R28" s="208"/>
      <c r="S28" s="208"/>
      <c r="T28" s="162">
        <f>IF(D28&gt;0,(VLOOKUP(D28,Families!$A$5:$I$196,3,0)),0)</f>
        <v>0</v>
      </c>
      <c r="U28" s="163">
        <f>IF(D28&gt;0,(VLOOKUP(D28,Families!$A$5:$I$196,7,0)),0)</f>
        <v>0</v>
      </c>
      <c r="V28" s="171">
        <f>IF(D28&gt;0,(VLOOKUP(D28,Families!$A$5:$I$196,8,0)),0)</f>
        <v>0</v>
      </c>
      <c r="W28" s="172">
        <f>IF(D28&gt;0,(VLOOKUP(D28,Families!$A$5:$I$196,9,0)),0)</f>
        <v>0</v>
      </c>
    </row>
    <row r="29" spans="1:23" s="173" customFormat="1" ht="15" customHeight="1" x14ac:dyDescent="0.3">
      <c r="A29" s="257"/>
      <c r="B29" s="258"/>
      <c r="C29" s="258"/>
      <c r="D29" s="250"/>
      <c r="E29" s="156">
        <f>IF(D29&gt;0,(VLOOKUP(D29,Families!$A$5:$I$196,2,0)),0)</f>
        <v>0</v>
      </c>
      <c r="F29" s="157"/>
      <c r="G29" s="157" t="s">
        <v>46</v>
      </c>
      <c r="H29" s="158"/>
      <c r="I29" s="159">
        <f>IF(F29=0,0,(H29*(VLOOKUP(F29,'Fee Schedule'!$C$2:$D$40,2,FALSE))))</f>
        <v>0</v>
      </c>
      <c r="J29" s="160" t="b">
        <f>IF(D29&gt;0,(IF(F29='Fee Schedule'!$C$2,'Fee Schedule'!$G$2,(IF(F29='Fee Schedule'!$C$3,'Fee Schedule'!$G$2,(IF(F29='Fee Schedule'!$C$4,'Fee Schedule'!$G$2,(IF(F29='Fee Schedule'!$C$5,'Fee Schedule'!$G$2,(IF(F29='Fee Schedule'!$C$6,'Fee Schedule'!$G$2,(IF(F29='Fee Schedule'!$C$7,'Fee Schedule'!$G$2,(IF(F29='Fee Schedule'!$C$14,'Fee Schedule'!$G$2,(IF(F29='Fee Schedule'!$C$26,'Fee Schedule'!$G$2,(VLOOKUP(D29,Families!$A$5:$I$196,4,0)))))))))))))))))))</f>
        <v>0</v>
      </c>
      <c r="K29" s="157"/>
      <c r="L29" s="178" t="b">
        <f>IF(D29&gt;0,(VLOOKUP(D29,Families!$A$5:$I$196,5,0)))</f>
        <v>0</v>
      </c>
      <c r="M29" s="222"/>
      <c r="N29" s="208"/>
      <c r="O29" s="208"/>
      <c r="P29" s="208"/>
      <c r="Q29" s="208"/>
      <c r="R29" s="208"/>
      <c r="S29" s="208"/>
      <c r="T29" s="162">
        <f>IF(D29&gt;0,(VLOOKUP(D29,Families!$A$5:$I$196,3,0)),0)</f>
        <v>0</v>
      </c>
      <c r="U29" s="163">
        <f>IF(D29&gt;0,(VLOOKUP(D29,Families!$A$5:$I$196,7,0)),0)</f>
        <v>0</v>
      </c>
      <c r="V29" s="171">
        <f>IF(D29&gt;0,(VLOOKUP(D29,Families!$A$5:$I$196,8,0)),0)</f>
        <v>0</v>
      </c>
      <c r="W29" s="172">
        <f>IF(D29&gt;0,(VLOOKUP(D29,Families!$A$5:$I$196,9,0)),0)</f>
        <v>0</v>
      </c>
    </row>
    <row r="30" spans="1:23" s="173" customFormat="1" ht="15" customHeight="1" x14ac:dyDescent="0.3">
      <c r="A30" s="257"/>
      <c r="B30" s="258"/>
      <c r="C30" s="258"/>
      <c r="D30" s="250"/>
      <c r="E30" s="156">
        <f>IF(D30&gt;0,(VLOOKUP(D30,Families!$A$5:$I$196,2,0)),0)</f>
        <v>0</v>
      </c>
      <c r="F30" s="157"/>
      <c r="G30" s="157" t="s">
        <v>46</v>
      </c>
      <c r="H30" s="158"/>
      <c r="I30" s="159">
        <f>IF(F30=0,0,(H30*(VLOOKUP(F30,'Fee Schedule'!$C$2:$D$40,2,FALSE))))</f>
        <v>0</v>
      </c>
      <c r="J30" s="160" t="b">
        <f>IF(D30&gt;0,(IF(F30='Fee Schedule'!$C$2,'Fee Schedule'!$G$2,(IF(F30='Fee Schedule'!$C$3,'Fee Schedule'!$G$2,(IF(F30='Fee Schedule'!$C$4,'Fee Schedule'!$G$2,(IF(F30='Fee Schedule'!$C$5,'Fee Schedule'!$G$2,(IF(F30='Fee Schedule'!$C$6,'Fee Schedule'!$G$2,(IF(F30='Fee Schedule'!$C$7,'Fee Schedule'!$G$2,(IF(F30='Fee Schedule'!$C$14,'Fee Schedule'!$G$2,(IF(F30='Fee Schedule'!$C$26,'Fee Schedule'!$G$2,(VLOOKUP(D30,Families!$A$5:$I$196,4,0)))))))))))))))))))</f>
        <v>0</v>
      </c>
      <c r="K30" s="157"/>
      <c r="L30" s="178" t="b">
        <f>IF(D30&gt;0,(VLOOKUP(D30,Families!$A$5:$I$196,5,0)))</f>
        <v>0</v>
      </c>
      <c r="M30" s="222"/>
      <c r="N30" s="208"/>
      <c r="O30" s="208"/>
      <c r="P30" s="208"/>
      <c r="Q30" s="208"/>
      <c r="R30" s="208"/>
      <c r="S30" s="208"/>
      <c r="T30" s="162">
        <f>IF(D30&gt;0,(VLOOKUP(D30,Families!$A$5:$I$196,3,0)),0)</f>
        <v>0</v>
      </c>
      <c r="U30" s="163">
        <f>IF(D30&gt;0,(VLOOKUP(D30,Families!$A$5:$I$196,7,0)),0)</f>
        <v>0</v>
      </c>
      <c r="V30" s="171">
        <f>IF(D30&gt;0,(VLOOKUP(D30,Families!$A$5:$I$196,8,0)),0)</f>
        <v>0</v>
      </c>
      <c r="W30" s="172">
        <f>IF(D30&gt;0,(VLOOKUP(D30,Families!$A$5:$I$196,9,0)),0)</f>
        <v>0</v>
      </c>
    </row>
    <row r="31" spans="1:23" s="173" customFormat="1" ht="15" customHeight="1" x14ac:dyDescent="0.3">
      <c r="A31" s="257"/>
      <c r="B31" s="258"/>
      <c r="C31" s="258"/>
      <c r="D31" s="250"/>
      <c r="E31" s="156">
        <f>IF(D31&gt;0,(VLOOKUP(D31,Families!$A$5:$I$196,2,0)),0)</f>
        <v>0</v>
      </c>
      <c r="F31" s="157"/>
      <c r="G31" s="157" t="s">
        <v>46</v>
      </c>
      <c r="H31" s="158"/>
      <c r="I31" s="159">
        <f>IF(F31=0,0,(H31*(VLOOKUP(F31,'Fee Schedule'!$C$2:$D$40,2,FALSE))))</f>
        <v>0</v>
      </c>
      <c r="J31" s="160" t="b">
        <f>IF(D31&gt;0,(IF(F31='Fee Schedule'!$C$2,'Fee Schedule'!$G$2,(IF(F31='Fee Schedule'!$C$3,'Fee Schedule'!$G$2,(IF(F31='Fee Schedule'!$C$4,'Fee Schedule'!$G$2,(IF(F31='Fee Schedule'!$C$5,'Fee Schedule'!$G$2,(IF(F31='Fee Schedule'!$C$6,'Fee Schedule'!$G$2,(IF(F31='Fee Schedule'!$C$7,'Fee Schedule'!$G$2,(IF(F31='Fee Schedule'!$C$14,'Fee Schedule'!$G$2,(IF(F31='Fee Schedule'!$C$26,'Fee Schedule'!$G$2,(VLOOKUP(D31,Families!$A$5:$I$196,4,0)))))))))))))))))))</f>
        <v>0</v>
      </c>
      <c r="K31" s="157"/>
      <c r="L31" s="178" t="b">
        <f>IF(D31&gt;0,(VLOOKUP(D31,Families!$A$5:$I$196,5,0)))</f>
        <v>0</v>
      </c>
      <c r="M31" s="222"/>
      <c r="N31" s="208"/>
      <c r="O31" s="208"/>
      <c r="P31" s="208"/>
      <c r="Q31" s="208"/>
      <c r="R31" s="208"/>
      <c r="S31" s="208"/>
      <c r="T31" s="162">
        <f>IF(D31&gt;0,(VLOOKUP(D31,Families!$A$5:$I$196,3,0)),0)</f>
        <v>0</v>
      </c>
      <c r="U31" s="163">
        <f>IF(D31&gt;0,(VLOOKUP(D31,Families!$A$5:$I$196,7,0)),0)</f>
        <v>0</v>
      </c>
      <c r="V31" s="171">
        <f>IF(D31&gt;0,(VLOOKUP(D31,Families!$A$5:$I$196,8,0)),0)</f>
        <v>0</v>
      </c>
      <c r="W31" s="172">
        <f>IF(D31&gt;0,(VLOOKUP(D31,Families!$A$5:$I$196,9,0)),0)</f>
        <v>0</v>
      </c>
    </row>
    <row r="32" spans="1:23" s="173" customFormat="1" ht="15" customHeight="1" x14ac:dyDescent="0.3">
      <c r="A32" s="257"/>
      <c r="B32" s="258"/>
      <c r="C32" s="258"/>
      <c r="D32" s="250"/>
      <c r="E32" s="156">
        <f>IF(D32&gt;0,(VLOOKUP(D32,Families!$A$5:$I$196,2,0)),0)</f>
        <v>0</v>
      </c>
      <c r="F32" s="157"/>
      <c r="G32" s="157" t="s">
        <v>46</v>
      </c>
      <c r="H32" s="158"/>
      <c r="I32" s="159">
        <f>IF(F32=0,0,(H32*(VLOOKUP(F32,'Fee Schedule'!$C$2:$D$40,2,FALSE))))</f>
        <v>0</v>
      </c>
      <c r="J32" s="160" t="b">
        <f>IF(D32&gt;0,(IF(F32='Fee Schedule'!$C$2,'Fee Schedule'!$G$2,(IF(F32='Fee Schedule'!$C$3,'Fee Schedule'!$G$2,(IF(F32='Fee Schedule'!$C$4,'Fee Schedule'!$G$2,(IF(F32='Fee Schedule'!$C$5,'Fee Schedule'!$G$2,(IF(F32='Fee Schedule'!$C$6,'Fee Schedule'!$G$2,(IF(F32='Fee Schedule'!$C$7,'Fee Schedule'!$G$2,(IF(F32='Fee Schedule'!$C$14,'Fee Schedule'!$G$2,(IF(F32='Fee Schedule'!$C$26,'Fee Schedule'!$G$2,(VLOOKUP(D32,Families!$A$5:$I$196,4,0)))))))))))))))))))</f>
        <v>0</v>
      </c>
      <c r="K32" s="157"/>
      <c r="L32" s="178" t="b">
        <f>IF(D32&gt;0,(VLOOKUP(D32,Families!$A$5:$I$196,5,0)))</f>
        <v>0</v>
      </c>
      <c r="M32" s="222"/>
      <c r="N32" s="208"/>
      <c r="O32" s="208"/>
      <c r="P32" s="208"/>
      <c r="Q32" s="208"/>
      <c r="R32" s="208"/>
      <c r="S32" s="208"/>
      <c r="T32" s="162">
        <f>IF(D32&gt;0,(VLOOKUP(D32,Families!$A$5:$I$196,3,0)),0)</f>
        <v>0</v>
      </c>
      <c r="U32" s="163">
        <f>IF(D32&gt;0,(VLOOKUP(D32,Families!$A$5:$I$196,7,0)),0)</f>
        <v>0</v>
      </c>
      <c r="V32" s="171">
        <f>IF(D32&gt;0,(VLOOKUP(D32,Families!$A$5:$I$196,8,0)),0)</f>
        <v>0</v>
      </c>
      <c r="W32" s="172">
        <f>IF(D32&gt;0,(VLOOKUP(D32,Families!$A$5:$I$196,9,0)),0)</f>
        <v>0</v>
      </c>
    </row>
    <row r="33" spans="1:23" s="173" customFormat="1" ht="15" customHeight="1" x14ac:dyDescent="0.3">
      <c r="A33" s="257"/>
      <c r="B33" s="258"/>
      <c r="C33" s="258"/>
      <c r="D33" s="250"/>
      <c r="E33" s="156">
        <f>IF(D33&gt;0,(VLOOKUP(D33,Families!$A$5:$I$196,2,0)),0)</f>
        <v>0</v>
      </c>
      <c r="F33" s="157"/>
      <c r="G33" s="157" t="s">
        <v>46</v>
      </c>
      <c r="H33" s="158"/>
      <c r="I33" s="159">
        <f>IF(F33=0,0,(H33*(VLOOKUP(F33,'Fee Schedule'!$C$2:$D$40,2,FALSE))))</f>
        <v>0</v>
      </c>
      <c r="J33" s="160" t="b">
        <f>IF(D33&gt;0,(IF(F33='Fee Schedule'!$C$2,'Fee Schedule'!$G$2,(IF(F33='Fee Schedule'!$C$3,'Fee Schedule'!$G$2,(IF(F33='Fee Schedule'!$C$4,'Fee Schedule'!$G$2,(IF(F33='Fee Schedule'!$C$5,'Fee Schedule'!$G$2,(IF(F33='Fee Schedule'!$C$6,'Fee Schedule'!$G$2,(IF(F33='Fee Schedule'!$C$7,'Fee Schedule'!$G$2,(IF(F33='Fee Schedule'!$C$14,'Fee Schedule'!$G$2,(IF(F33='Fee Schedule'!$C$26,'Fee Schedule'!$G$2,(VLOOKUP(D33,Families!$A$5:$I$196,4,0)))))))))))))))))))</f>
        <v>0</v>
      </c>
      <c r="K33" s="157"/>
      <c r="L33" s="178" t="b">
        <f>IF(D33&gt;0,(VLOOKUP(D33,Families!$A$5:$I$196,5,0)))</f>
        <v>0</v>
      </c>
      <c r="M33" s="222"/>
      <c r="N33" s="208"/>
      <c r="O33" s="208"/>
      <c r="P33" s="208"/>
      <c r="Q33" s="208"/>
      <c r="R33" s="208"/>
      <c r="S33" s="208"/>
      <c r="T33" s="162">
        <f>IF(D33&gt;0,(VLOOKUP(D33,Families!$A$5:$I$196,3,0)),0)</f>
        <v>0</v>
      </c>
      <c r="U33" s="163">
        <f>IF(D33&gt;0,(VLOOKUP(D33,Families!$A$5:$I$196,7,0)),0)</f>
        <v>0</v>
      </c>
      <c r="V33" s="171">
        <f>IF(D33&gt;0,(VLOOKUP(D33,Families!$A$5:$I$196,8,0)),0)</f>
        <v>0</v>
      </c>
      <c r="W33" s="172">
        <f>IF(D33&gt;0,(VLOOKUP(D33,Families!$A$5:$I$196,9,0)),0)</f>
        <v>0</v>
      </c>
    </row>
    <row r="34" spans="1:23" s="173" customFormat="1" ht="15" customHeight="1" x14ac:dyDescent="0.3">
      <c r="A34" s="257"/>
      <c r="B34" s="258"/>
      <c r="C34" s="258"/>
      <c r="D34" s="250"/>
      <c r="E34" s="156">
        <f>IF(D34&gt;0,(VLOOKUP(D34,Families!$A$5:$I$196,2,0)),0)</f>
        <v>0</v>
      </c>
      <c r="F34" s="157"/>
      <c r="G34" s="157" t="s">
        <v>46</v>
      </c>
      <c r="H34" s="158"/>
      <c r="I34" s="159">
        <f>IF(F34=0,0,(H34*(VLOOKUP(F34,'Fee Schedule'!$C$2:$D$40,2,FALSE))))</f>
        <v>0</v>
      </c>
      <c r="J34" s="160" t="b">
        <f>IF(D34&gt;0,(IF(F34='Fee Schedule'!$C$2,'Fee Schedule'!$G$2,(IF(F34='Fee Schedule'!$C$3,'Fee Schedule'!$G$2,(IF(F34='Fee Schedule'!$C$4,'Fee Schedule'!$G$2,(IF(F34='Fee Schedule'!$C$5,'Fee Schedule'!$G$2,(IF(F34='Fee Schedule'!$C$6,'Fee Schedule'!$G$2,(IF(F34='Fee Schedule'!$C$7,'Fee Schedule'!$G$2,(IF(F34='Fee Schedule'!$C$14,'Fee Schedule'!$G$2,(IF(F34='Fee Schedule'!$C$26,'Fee Schedule'!$G$2,(VLOOKUP(D34,Families!$A$5:$I$196,4,0)))))))))))))))))))</f>
        <v>0</v>
      </c>
      <c r="K34" s="157"/>
      <c r="L34" s="178" t="b">
        <f>IF(D34&gt;0,(VLOOKUP(D34,Families!$A$5:$I$196,5,0)))</f>
        <v>0</v>
      </c>
      <c r="M34" s="222"/>
      <c r="N34" s="208"/>
      <c r="O34" s="208"/>
      <c r="P34" s="208"/>
      <c r="Q34" s="208"/>
      <c r="R34" s="208"/>
      <c r="S34" s="208"/>
      <c r="T34" s="162">
        <f>IF(D34&gt;0,(VLOOKUP(D34,Families!$A$5:$I$196,3,0)),0)</f>
        <v>0</v>
      </c>
      <c r="U34" s="163">
        <f>IF(D34&gt;0,(VLOOKUP(D34,Families!$A$5:$I$196,7,0)),0)</f>
        <v>0</v>
      </c>
      <c r="V34" s="171">
        <f>IF(D34&gt;0,(VLOOKUP(D34,Families!$A$5:$I$196,8,0)),0)</f>
        <v>0</v>
      </c>
      <c r="W34" s="172">
        <f>IF(D34&gt;0,(VLOOKUP(D34,Families!$A$5:$I$196,9,0)),0)</f>
        <v>0</v>
      </c>
    </row>
    <row r="35" spans="1:23" s="173" customFormat="1" ht="15" customHeight="1" x14ac:dyDescent="0.3">
      <c r="A35" s="257"/>
      <c r="B35" s="258"/>
      <c r="C35" s="258"/>
      <c r="D35" s="250"/>
      <c r="E35" s="156">
        <f>IF(D35&gt;0,(VLOOKUP(D35,Families!$A$5:$I$196,2,0)),0)</f>
        <v>0</v>
      </c>
      <c r="F35" s="157"/>
      <c r="G35" s="157" t="s">
        <v>46</v>
      </c>
      <c r="H35" s="158"/>
      <c r="I35" s="159">
        <f>IF(F35=0,0,(H35*(VLOOKUP(F35,'Fee Schedule'!$C$2:$D$40,2,FALSE))))</f>
        <v>0</v>
      </c>
      <c r="J35" s="160" t="b">
        <f>IF(D35&gt;0,(IF(F35='Fee Schedule'!$C$2,'Fee Schedule'!$G$2,(IF(F35='Fee Schedule'!$C$3,'Fee Schedule'!$G$2,(IF(F35='Fee Schedule'!$C$4,'Fee Schedule'!$G$2,(IF(F35='Fee Schedule'!$C$5,'Fee Schedule'!$G$2,(IF(F35='Fee Schedule'!$C$6,'Fee Schedule'!$G$2,(IF(F35='Fee Schedule'!$C$7,'Fee Schedule'!$G$2,(IF(F35='Fee Schedule'!$C$14,'Fee Schedule'!$G$2,(IF(F35='Fee Schedule'!$C$26,'Fee Schedule'!$G$2,(VLOOKUP(D35,Families!$A$5:$I$196,4,0)))))))))))))))))))</f>
        <v>0</v>
      </c>
      <c r="K35" s="157"/>
      <c r="L35" s="178" t="b">
        <f>IF(D35&gt;0,(VLOOKUP(D35,Families!$A$5:$I$196,5,0)))</f>
        <v>0</v>
      </c>
      <c r="M35" s="222"/>
      <c r="N35" s="208"/>
      <c r="O35" s="208"/>
      <c r="P35" s="208"/>
      <c r="Q35" s="208"/>
      <c r="R35" s="208"/>
      <c r="S35" s="208"/>
      <c r="T35" s="162">
        <f>IF(D35&gt;0,(VLOOKUP(D35,Families!$A$5:$I$196,3,0)),0)</f>
        <v>0</v>
      </c>
      <c r="U35" s="163">
        <f>IF(D35&gt;0,(VLOOKUP(D35,Families!$A$5:$I$196,7,0)),0)</f>
        <v>0</v>
      </c>
      <c r="V35" s="171">
        <f>IF(D35&gt;0,(VLOOKUP(D35,Families!$A$5:$I$196,8,0)),0)</f>
        <v>0</v>
      </c>
      <c r="W35" s="172">
        <f>IF(D35&gt;0,(VLOOKUP(D35,Families!$A$5:$I$196,9,0)),0)</f>
        <v>0</v>
      </c>
    </row>
    <row r="36" spans="1:23" s="173" customFormat="1" ht="15" customHeight="1" x14ac:dyDescent="0.3">
      <c r="A36" s="257"/>
      <c r="B36" s="258"/>
      <c r="C36" s="258"/>
      <c r="D36" s="250"/>
      <c r="E36" s="156">
        <f>IF(D36&gt;0,(VLOOKUP(D36,Families!$A$5:$I$196,2,0)),0)</f>
        <v>0</v>
      </c>
      <c r="F36" s="157"/>
      <c r="G36" s="157" t="s">
        <v>46</v>
      </c>
      <c r="H36" s="158"/>
      <c r="I36" s="159">
        <f>IF(F36=0,0,(H36*(VLOOKUP(F36,'Fee Schedule'!$C$2:$D$40,2,FALSE))))</f>
        <v>0</v>
      </c>
      <c r="J36" s="160" t="b">
        <f>IF(D36&gt;0,(IF(F36='Fee Schedule'!$C$2,'Fee Schedule'!$G$2,(IF(F36='Fee Schedule'!$C$3,'Fee Schedule'!$G$2,(IF(F36='Fee Schedule'!$C$4,'Fee Schedule'!$G$2,(IF(F36='Fee Schedule'!$C$5,'Fee Schedule'!$G$2,(IF(F36='Fee Schedule'!$C$6,'Fee Schedule'!$G$2,(IF(F36='Fee Schedule'!$C$7,'Fee Schedule'!$G$2,(IF(F36='Fee Schedule'!$C$14,'Fee Schedule'!$G$2,(IF(F36='Fee Schedule'!$C$26,'Fee Schedule'!$G$2,(VLOOKUP(D36,Families!$A$5:$I$196,4,0)))))))))))))))))))</f>
        <v>0</v>
      </c>
      <c r="K36" s="157"/>
      <c r="L36" s="178" t="b">
        <f>IF(D36&gt;0,(VLOOKUP(D36,Families!$A$5:$I$196,5,0)))</f>
        <v>0</v>
      </c>
      <c r="M36" s="222"/>
      <c r="N36" s="208"/>
      <c r="O36" s="208"/>
      <c r="P36" s="208"/>
      <c r="Q36" s="208"/>
      <c r="R36" s="208"/>
      <c r="S36" s="208"/>
      <c r="T36" s="162">
        <f>IF(D36&gt;0,(VLOOKUP(D36,Families!$A$5:$I$196,3,0)),0)</f>
        <v>0</v>
      </c>
      <c r="U36" s="163">
        <f>IF(D36&gt;0,(VLOOKUP(D36,Families!$A$5:$I$196,7,0)),0)</f>
        <v>0</v>
      </c>
      <c r="V36" s="171">
        <f>IF(D36&gt;0,(VLOOKUP(D36,Families!$A$5:$I$196,8,0)),0)</f>
        <v>0</v>
      </c>
      <c r="W36" s="172">
        <f>IF(D36&gt;0,(VLOOKUP(D36,Families!$A$5:$I$196,9,0)),0)</f>
        <v>0</v>
      </c>
    </row>
    <row r="37" spans="1:23" s="173" customFormat="1" ht="15" customHeight="1" x14ac:dyDescent="0.3">
      <c r="A37" s="257"/>
      <c r="B37" s="258"/>
      <c r="C37" s="258"/>
      <c r="D37" s="250"/>
      <c r="E37" s="156">
        <f>IF(D37&gt;0,(VLOOKUP(D37,Families!$A$5:$I$196,2,0)),0)</f>
        <v>0</v>
      </c>
      <c r="F37" s="157"/>
      <c r="G37" s="157" t="s">
        <v>46</v>
      </c>
      <c r="H37" s="158"/>
      <c r="I37" s="159">
        <f>IF(F37=0,0,(H37*(VLOOKUP(F37,'Fee Schedule'!$C$2:$D$40,2,FALSE))))</f>
        <v>0</v>
      </c>
      <c r="J37" s="160" t="b">
        <f>IF(D37&gt;0,(IF(F37='Fee Schedule'!$C$2,'Fee Schedule'!$G$2,(IF(F37='Fee Schedule'!$C$3,'Fee Schedule'!$G$2,(IF(F37='Fee Schedule'!$C$4,'Fee Schedule'!$G$2,(IF(F37='Fee Schedule'!$C$5,'Fee Schedule'!$G$2,(IF(F37='Fee Schedule'!$C$6,'Fee Schedule'!$G$2,(IF(F37='Fee Schedule'!$C$7,'Fee Schedule'!$G$2,(IF(F37='Fee Schedule'!$C$14,'Fee Schedule'!$G$2,(IF(F37='Fee Schedule'!$C$26,'Fee Schedule'!$G$2,(VLOOKUP(D37,Families!$A$5:$I$196,4,0)))))))))))))))))))</f>
        <v>0</v>
      </c>
      <c r="K37" s="157"/>
      <c r="L37" s="178" t="b">
        <f>IF(D37&gt;0,(VLOOKUP(D37,Families!$A$5:$I$196,5,0)))</f>
        <v>0</v>
      </c>
      <c r="M37" s="222"/>
      <c r="N37" s="208"/>
      <c r="O37" s="208"/>
      <c r="P37" s="208"/>
      <c r="Q37" s="208"/>
      <c r="R37" s="208"/>
      <c r="S37" s="208"/>
      <c r="T37" s="162">
        <f>IF(D37&gt;0,(VLOOKUP(D37,Families!$A$5:$I$196,3,0)),0)</f>
        <v>0</v>
      </c>
      <c r="U37" s="163">
        <f>IF(D37&gt;0,(VLOOKUP(D37,Families!$A$5:$I$196,7,0)),0)</f>
        <v>0</v>
      </c>
      <c r="V37" s="171">
        <f>IF(D37&gt;0,(VLOOKUP(D37,Families!$A$5:$I$196,8,0)),0)</f>
        <v>0</v>
      </c>
      <c r="W37" s="172">
        <f>IF(D37&gt;0,(VLOOKUP(D37,Families!$A$5:$I$196,9,0)),0)</f>
        <v>0</v>
      </c>
    </row>
    <row r="38" spans="1:23" s="173" customFormat="1" ht="15" customHeight="1" x14ac:dyDescent="0.3">
      <c r="A38" s="257"/>
      <c r="B38" s="258"/>
      <c r="C38" s="258"/>
      <c r="D38" s="250"/>
      <c r="E38" s="156">
        <f>IF(D38&gt;0,(VLOOKUP(D38,Families!$A$5:$I$196,2,0)),0)</f>
        <v>0</v>
      </c>
      <c r="F38" s="157"/>
      <c r="G38" s="157" t="s">
        <v>46</v>
      </c>
      <c r="H38" s="158"/>
      <c r="I38" s="159">
        <f>IF(F38=0,0,(H38*(VLOOKUP(F38,'Fee Schedule'!$C$2:$D$40,2,FALSE))))</f>
        <v>0</v>
      </c>
      <c r="J38" s="160" t="b">
        <f>IF(D38&gt;0,(IF(F38='Fee Schedule'!$C$2,'Fee Schedule'!$G$2,(IF(F38='Fee Schedule'!$C$3,'Fee Schedule'!$G$2,(IF(F38='Fee Schedule'!$C$4,'Fee Schedule'!$G$2,(IF(F38='Fee Schedule'!$C$5,'Fee Schedule'!$G$2,(IF(F38='Fee Schedule'!$C$6,'Fee Schedule'!$G$2,(IF(F38='Fee Schedule'!$C$7,'Fee Schedule'!$G$2,(IF(F38='Fee Schedule'!$C$14,'Fee Schedule'!$G$2,(IF(F38='Fee Schedule'!$C$26,'Fee Schedule'!$G$2,(VLOOKUP(D38,Families!$A$5:$I$196,4,0)))))))))))))))))))</f>
        <v>0</v>
      </c>
      <c r="K38" s="157"/>
      <c r="L38" s="178" t="b">
        <f>IF(D38&gt;0,(VLOOKUP(D38,Families!$A$5:$I$196,5,0)))</f>
        <v>0</v>
      </c>
      <c r="M38" s="222"/>
      <c r="N38" s="208"/>
      <c r="O38" s="208"/>
      <c r="P38" s="208"/>
      <c r="Q38" s="208"/>
      <c r="R38" s="208"/>
      <c r="S38" s="208"/>
      <c r="T38" s="162">
        <f>IF(D38&gt;0,(VLOOKUP(D38,Families!$A$5:$I$196,3,0)),0)</f>
        <v>0</v>
      </c>
      <c r="U38" s="163">
        <f>IF(D38&gt;0,(VLOOKUP(D38,Families!$A$5:$I$196,7,0)),0)</f>
        <v>0</v>
      </c>
      <c r="V38" s="171">
        <f>IF(D38&gt;0,(VLOOKUP(D38,Families!$A$5:$I$196,8,0)),0)</f>
        <v>0</v>
      </c>
      <c r="W38" s="172">
        <f>IF(D38&gt;0,(VLOOKUP(D38,Families!$A$5:$I$196,9,0)),0)</f>
        <v>0</v>
      </c>
    </row>
    <row r="39" spans="1:23" s="173" customFormat="1" ht="15" customHeight="1" x14ac:dyDescent="0.3">
      <c r="A39" s="257"/>
      <c r="B39" s="258"/>
      <c r="C39" s="258"/>
      <c r="D39" s="250"/>
      <c r="E39" s="156">
        <f>IF(D39&gt;0,(VLOOKUP(D39,Families!$A$5:$I$196,2,0)),0)</f>
        <v>0</v>
      </c>
      <c r="F39" s="157"/>
      <c r="G39" s="157" t="s">
        <v>46</v>
      </c>
      <c r="H39" s="158"/>
      <c r="I39" s="159">
        <f>IF(F39=0,0,(H39*(VLOOKUP(F39,'Fee Schedule'!$C$2:$D$40,2,FALSE))))</f>
        <v>0</v>
      </c>
      <c r="J39" s="160" t="b">
        <f>IF(D39&gt;0,(IF(F39='Fee Schedule'!$C$2,'Fee Schedule'!$G$2,(IF(F39='Fee Schedule'!$C$3,'Fee Schedule'!$G$2,(IF(F39='Fee Schedule'!$C$4,'Fee Schedule'!$G$2,(IF(F39='Fee Schedule'!$C$5,'Fee Schedule'!$G$2,(IF(F39='Fee Schedule'!$C$6,'Fee Schedule'!$G$2,(IF(F39='Fee Schedule'!$C$7,'Fee Schedule'!$G$2,(IF(F39='Fee Schedule'!$C$14,'Fee Schedule'!$G$2,(IF(F39='Fee Schedule'!$C$26,'Fee Schedule'!$G$2,(VLOOKUP(D39,Families!$A$5:$I$196,4,0)))))))))))))))))))</f>
        <v>0</v>
      </c>
      <c r="K39" s="157"/>
      <c r="L39" s="178" t="b">
        <f>IF(D39&gt;0,(VLOOKUP(D39,Families!$A$5:$I$196,5,0)))</f>
        <v>0</v>
      </c>
      <c r="M39" s="222"/>
      <c r="N39" s="208"/>
      <c r="O39" s="208"/>
      <c r="P39" s="208"/>
      <c r="Q39" s="208"/>
      <c r="R39" s="208"/>
      <c r="S39" s="208"/>
      <c r="T39" s="162">
        <f>IF(D39&gt;0,(VLOOKUP(D39,Families!$A$5:$I$196,3,0)),0)</f>
        <v>0</v>
      </c>
      <c r="U39" s="163">
        <f>IF(D39&gt;0,(VLOOKUP(D39,Families!$A$5:$I$196,7,0)),0)</f>
        <v>0</v>
      </c>
      <c r="V39" s="171">
        <f>IF(D39&gt;0,(VLOOKUP(D39,Families!$A$5:$I$196,8,0)),0)</f>
        <v>0</v>
      </c>
      <c r="W39" s="172">
        <f>IF(D39&gt;0,(VLOOKUP(D39,Families!$A$5:$I$196,9,0)),0)</f>
        <v>0</v>
      </c>
    </row>
    <row r="40" spans="1:23" s="173" customFormat="1" ht="15" customHeight="1" x14ac:dyDescent="0.3">
      <c r="A40" s="257"/>
      <c r="B40" s="258"/>
      <c r="C40" s="258"/>
      <c r="D40" s="250"/>
      <c r="E40" s="156">
        <f>IF(D40&gt;0,(VLOOKUP(D40,Families!$A$5:$I$196,2,0)),0)</f>
        <v>0</v>
      </c>
      <c r="F40" s="157"/>
      <c r="G40" s="157" t="s">
        <v>46</v>
      </c>
      <c r="H40" s="158"/>
      <c r="I40" s="159">
        <f>IF(F40=0,0,(H40*(VLOOKUP(F40,'Fee Schedule'!$C$2:$D$40,2,FALSE))))</f>
        <v>0</v>
      </c>
      <c r="J40" s="160" t="b">
        <f>IF(D40&gt;0,(IF(F40='Fee Schedule'!$C$2,'Fee Schedule'!$G$2,(IF(F40='Fee Schedule'!$C$3,'Fee Schedule'!$G$2,(IF(F40='Fee Schedule'!$C$4,'Fee Schedule'!$G$2,(IF(F40='Fee Schedule'!$C$5,'Fee Schedule'!$G$2,(IF(F40='Fee Schedule'!$C$6,'Fee Schedule'!$G$2,(IF(F40='Fee Schedule'!$C$7,'Fee Schedule'!$G$2,(IF(F40='Fee Schedule'!$C$14,'Fee Schedule'!$G$2,(IF(F40='Fee Schedule'!$C$26,'Fee Schedule'!$G$2,(VLOOKUP(D40,Families!$A$5:$I$196,4,0)))))))))))))))))))</f>
        <v>0</v>
      </c>
      <c r="K40" s="157"/>
      <c r="L40" s="178" t="b">
        <f>IF(D40&gt;0,(VLOOKUP(D40,Families!$A$5:$I$196,5,0)))</f>
        <v>0</v>
      </c>
      <c r="M40" s="222"/>
      <c r="N40" s="208"/>
      <c r="O40" s="208"/>
      <c r="P40" s="208"/>
      <c r="Q40" s="208"/>
      <c r="R40" s="208"/>
      <c r="S40" s="208"/>
      <c r="T40" s="162">
        <f>IF(D40&gt;0,(VLOOKUP(D40,Families!$A$5:$I$196,3,0)),0)</f>
        <v>0</v>
      </c>
      <c r="U40" s="163">
        <f>IF(D40&gt;0,(VLOOKUP(D40,Families!$A$5:$I$196,7,0)),0)</f>
        <v>0</v>
      </c>
      <c r="V40" s="171">
        <f>IF(D40&gt;0,(VLOOKUP(D40,Families!$A$5:$I$196,8,0)),0)</f>
        <v>0</v>
      </c>
      <c r="W40" s="172">
        <f>IF(D40&gt;0,(VLOOKUP(D40,Families!$A$5:$I$196,9,0)),0)</f>
        <v>0</v>
      </c>
    </row>
    <row r="41" spans="1:23" s="173" customFormat="1" ht="15" customHeight="1" x14ac:dyDescent="0.3">
      <c r="A41" s="257"/>
      <c r="B41" s="258"/>
      <c r="C41" s="258"/>
      <c r="D41" s="250"/>
      <c r="E41" s="156">
        <f>IF(D41&gt;0,(VLOOKUP(D41,Families!$A$5:$I$196,2,0)),0)</f>
        <v>0</v>
      </c>
      <c r="F41" s="157"/>
      <c r="G41" s="157" t="s">
        <v>46</v>
      </c>
      <c r="H41" s="158"/>
      <c r="I41" s="159">
        <f>IF(F41=0,0,(H41*(VLOOKUP(F41,'Fee Schedule'!$C$2:$D$40,2,FALSE))))</f>
        <v>0</v>
      </c>
      <c r="J41" s="160" t="b">
        <f>IF(D41&gt;0,(IF(F41='Fee Schedule'!$C$2,'Fee Schedule'!$G$2,(IF(F41='Fee Schedule'!$C$3,'Fee Schedule'!$G$2,(IF(F41='Fee Schedule'!$C$4,'Fee Schedule'!$G$2,(IF(F41='Fee Schedule'!$C$5,'Fee Schedule'!$G$2,(IF(F41='Fee Schedule'!$C$6,'Fee Schedule'!$G$2,(IF(F41='Fee Schedule'!$C$7,'Fee Schedule'!$G$2,(IF(F41='Fee Schedule'!$C$14,'Fee Schedule'!$G$2,(IF(F41='Fee Schedule'!$C$26,'Fee Schedule'!$G$2,(VLOOKUP(D41,Families!$A$5:$I$196,4,0)))))))))))))))))))</f>
        <v>0</v>
      </c>
      <c r="K41" s="157"/>
      <c r="L41" s="178" t="b">
        <f>IF(D41&gt;0,(VLOOKUP(D41,Families!$A$5:$I$196,5,0)))</f>
        <v>0</v>
      </c>
      <c r="M41" s="222"/>
      <c r="N41" s="208"/>
      <c r="O41" s="208"/>
      <c r="P41" s="208"/>
      <c r="Q41" s="208"/>
      <c r="R41" s="208"/>
      <c r="S41" s="208"/>
      <c r="T41" s="162">
        <f>IF(D41&gt;0,(VLOOKUP(D41,Families!$A$5:$I$196,3,0)),0)</f>
        <v>0</v>
      </c>
      <c r="U41" s="163">
        <f>IF(D41&gt;0,(VLOOKUP(D41,Families!$A$5:$I$196,7,0)),0)</f>
        <v>0</v>
      </c>
      <c r="V41" s="171">
        <f>IF(D41&gt;0,(VLOOKUP(D41,Families!$A$5:$I$196,8,0)),0)</f>
        <v>0</v>
      </c>
      <c r="W41" s="172">
        <f>IF(D41&gt;0,(VLOOKUP(D41,Families!$A$5:$I$196,9,0)),0)</f>
        <v>0</v>
      </c>
    </row>
    <row r="42" spans="1:23" s="173" customFormat="1" ht="15" customHeight="1" x14ac:dyDescent="0.3">
      <c r="A42" s="257"/>
      <c r="B42" s="258"/>
      <c r="C42" s="258"/>
      <c r="D42" s="250"/>
      <c r="E42" s="156">
        <f>IF(D42&gt;0,(VLOOKUP(D42,Families!$A$5:$I$196,2,0)),0)</f>
        <v>0</v>
      </c>
      <c r="F42" s="157"/>
      <c r="G42" s="157" t="s">
        <v>46</v>
      </c>
      <c r="H42" s="158"/>
      <c r="I42" s="159">
        <f>IF(F42=0,0,(H42*(VLOOKUP(F42,'Fee Schedule'!$C$2:$D$40,2,FALSE))))</f>
        <v>0</v>
      </c>
      <c r="J42" s="160" t="b">
        <f>IF(D42&gt;0,(IF(F42='Fee Schedule'!$C$2,'Fee Schedule'!$G$2,(IF(F42='Fee Schedule'!$C$3,'Fee Schedule'!$G$2,(IF(F42='Fee Schedule'!$C$4,'Fee Schedule'!$G$2,(IF(F42='Fee Schedule'!$C$5,'Fee Schedule'!$G$2,(IF(F42='Fee Schedule'!$C$6,'Fee Schedule'!$G$2,(IF(F42='Fee Schedule'!$C$7,'Fee Schedule'!$G$2,(IF(F42='Fee Schedule'!$C$14,'Fee Schedule'!$G$2,(IF(F42='Fee Schedule'!$C$26,'Fee Schedule'!$G$2,(VLOOKUP(D42,Families!$A$5:$I$196,4,0)))))))))))))))))))</f>
        <v>0</v>
      </c>
      <c r="K42" s="157"/>
      <c r="L42" s="178" t="b">
        <f>IF(D42&gt;0,(VLOOKUP(D42,Families!$A$5:$I$196,5,0)))</f>
        <v>0</v>
      </c>
      <c r="M42" s="222"/>
      <c r="N42" s="208"/>
      <c r="O42" s="208"/>
      <c r="P42" s="208"/>
      <c r="Q42" s="208"/>
      <c r="R42" s="208"/>
      <c r="S42" s="208"/>
      <c r="T42" s="162">
        <f>IF(D42&gt;0,(VLOOKUP(D42,Families!$A$5:$I$196,3,0)),0)</f>
        <v>0</v>
      </c>
      <c r="U42" s="163">
        <f>IF(D42&gt;0,(VLOOKUP(D42,Families!$A$5:$I$196,7,0)),0)</f>
        <v>0</v>
      </c>
      <c r="V42" s="171">
        <f>IF(D42&gt;0,(VLOOKUP(D42,Families!$A$5:$I$196,8,0)),0)</f>
        <v>0</v>
      </c>
      <c r="W42" s="172">
        <f>IF(D42&gt;0,(VLOOKUP(D42,Families!$A$5:$I$196,9,0)),0)</f>
        <v>0</v>
      </c>
    </row>
    <row r="43" spans="1:23" s="173" customFormat="1" ht="15" customHeight="1" x14ac:dyDescent="0.3">
      <c r="A43" s="257"/>
      <c r="B43" s="258"/>
      <c r="C43" s="258"/>
      <c r="D43" s="250"/>
      <c r="E43" s="156">
        <f>IF(D43&gt;0,(VLOOKUP(D43,Families!$A$5:$I$196,2,0)),0)</f>
        <v>0</v>
      </c>
      <c r="F43" s="157"/>
      <c r="G43" s="157" t="s">
        <v>46</v>
      </c>
      <c r="H43" s="158"/>
      <c r="I43" s="159">
        <f>IF(F43=0,0,(H43*(VLOOKUP(F43,'Fee Schedule'!$C$2:$D$40,2,FALSE))))</f>
        <v>0</v>
      </c>
      <c r="J43" s="160" t="b">
        <f>IF(D43&gt;0,(IF(F43='Fee Schedule'!$C$2,'Fee Schedule'!$G$2,(IF(F43='Fee Schedule'!$C$3,'Fee Schedule'!$G$2,(IF(F43='Fee Schedule'!$C$4,'Fee Schedule'!$G$2,(IF(F43='Fee Schedule'!$C$5,'Fee Schedule'!$G$2,(IF(F43='Fee Schedule'!$C$6,'Fee Schedule'!$G$2,(IF(F43='Fee Schedule'!$C$7,'Fee Schedule'!$G$2,(IF(F43='Fee Schedule'!$C$14,'Fee Schedule'!$G$2,(IF(F43='Fee Schedule'!$C$26,'Fee Schedule'!$G$2,(VLOOKUP(D43,Families!$A$5:$I$196,4,0)))))))))))))))))))</f>
        <v>0</v>
      </c>
      <c r="K43" s="157"/>
      <c r="L43" s="178" t="b">
        <f>IF(D43&gt;0,(VLOOKUP(D43,Families!$A$5:$I$196,5,0)))</f>
        <v>0</v>
      </c>
      <c r="M43" s="222"/>
      <c r="N43" s="208"/>
      <c r="O43" s="208"/>
      <c r="P43" s="208"/>
      <c r="Q43" s="208"/>
      <c r="R43" s="208"/>
      <c r="S43" s="208"/>
      <c r="T43" s="162">
        <f>IF(D43&gt;0,(VLOOKUP(D43,Families!$A$5:$I$196,3,0)),0)</f>
        <v>0</v>
      </c>
      <c r="U43" s="163">
        <f>IF(D43&gt;0,(VLOOKUP(D43,Families!$A$5:$I$196,7,0)),0)</f>
        <v>0</v>
      </c>
      <c r="V43" s="171">
        <f>IF(D43&gt;0,(VLOOKUP(D43,Families!$A$5:$I$196,8,0)),0)</f>
        <v>0</v>
      </c>
      <c r="W43" s="172">
        <f>IF(D43&gt;0,(VLOOKUP(D43,Families!$A$5:$I$196,9,0)),0)</f>
        <v>0</v>
      </c>
    </row>
    <row r="44" spans="1:23" s="173" customFormat="1" ht="15" customHeight="1" x14ac:dyDescent="0.3">
      <c r="A44" s="257"/>
      <c r="B44" s="258"/>
      <c r="C44" s="258"/>
      <c r="D44" s="250"/>
      <c r="E44" s="156">
        <f>IF(D44&gt;0,(VLOOKUP(D44,Families!$A$5:$I$196,2,0)),0)</f>
        <v>0</v>
      </c>
      <c r="F44" s="157"/>
      <c r="G44" s="157" t="s">
        <v>46</v>
      </c>
      <c r="H44" s="158"/>
      <c r="I44" s="159">
        <f>IF(F44=0,0,(H44*(VLOOKUP(F44,'Fee Schedule'!$C$2:$D$40,2,FALSE))))</f>
        <v>0</v>
      </c>
      <c r="J44" s="160" t="b">
        <f>IF(D44&gt;0,(IF(F44='Fee Schedule'!$C$2,'Fee Schedule'!$G$2,(IF(F44='Fee Schedule'!$C$3,'Fee Schedule'!$G$2,(IF(F44='Fee Schedule'!$C$4,'Fee Schedule'!$G$2,(IF(F44='Fee Schedule'!$C$5,'Fee Schedule'!$G$2,(IF(F44='Fee Schedule'!$C$6,'Fee Schedule'!$G$2,(IF(F44='Fee Schedule'!$C$7,'Fee Schedule'!$G$2,(IF(F44='Fee Schedule'!$C$14,'Fee Schedule'!$G$2,(IF(F44='Fee Schedule'!$C$26,'Fee Schedule'!$G$2,(VLOOKUP(D44,Families!$A$5:$I$196,4,0)))))))))))))))))))</f>
        <v>0</v>
      </c>
      <c r="K44" s="157"/>
      <c r="L44" s="178" t="b">
        <f>IF(D44&gt;0,(VLOOKUP(D44,Families!$A$5:$I$196,5,0)))</f>
        <v>0</v>
      </c>
      <c r="M44" s="222"/>
      <c r="N44" s="208"/>
      <c r="O44" s="208"/>
      <c r="P44" s="208"/>
      <c r="Q44" s="208"/>
      <c r="R44" s="208"/>
      <c r="S44" s="208"/>
      <c r="T44" s="162">
        <f>IF(D44&gt;0,(VLOOKUP(D44,Families!$A$5:$I$196,3,0)),0)</f>
        <v>0</v>
      </c>
      <c r="U44" s="163">
        <f>IF(D44&gt;0,(VLOOKUP(D44,Families!$A$5:$I$196,7,0)),0)</f>
        <v>0</v>
      </c>
      <c r="V44" s="171">
        <f>IF(D44&gt;0,(VLOOKUP(D44,Families!$A$5:$I$196,8,0)),0)</f>
        <v>0</v>
      </c>
      <c r="W44" s="172">
        <f>IF(D44&gt;0,(VLOOKUP(D44,Families!$A$5:$I$196,9,0)),0)</f>
        <v>0</v>
      </c>
    </row>
    <row r="45" spans="1:23" s="173" customFormat="1" ht="15" customHeight="1" x14ac:dyDescent="0.3">
      <c r="A45" s="257"/>
      <c r="B45" s="258"/>
      <c r="C45" s="258"/>
      <c r="D45" s="250"/>
      <c r="E45" s="156">
        <f>IF(D45&gt;0,(VLOOKUP(D45,Families!$A$5:$I$196,2,0)),0)</f>
        <v>0</v>
      </c>
      <c r="F45" s="157"/>
      <c r="G45" s="157" t="s">
        <v>46</v>
      </c>
      <c r="H45" s="158"/>
      <c r="I45" s="159">
        <f>IF(F45=0,0,(H45*(VLOOKUP(F45,'Fee Schedule'!$C$2:$D$40,2,FALSE))))</f>
        <v>0</v>
      </c>
      <c r="J45" s="160" t="b">
        <f>IF(D45&gt;0,(IF(F45='Fee Schedule'!$C$2,'Fee Schedule'!$G$2,(IF(F45='Fee Schedule'!$C$3,'Fee Schedule'!$G$2,(IF(F45='Fee Schedule'!$C$4,'Fee Schedule'!$G$2,(IF(F45='Fee Schedule'!$C$5,'Fee Schedule'!$G$2,(IF(F45='Fee Schedule'!$C$6,'Fee Schedule'!$G$2,(IF(F45='Fee Schedule'!$C$7,'Fee Schedule'!$G$2,(IF(F45='Fee Schedule'!$C$14,'Fee Schedule'!$G$2,(IF(F45='Fee Schedule'!$C$26,'Fee Schedule'!$G$2,(VLOOKUP(D45,Families!$A$5:$I$196,4,0)))))))))))))))))))</f>
        <v>0</v>
      </c>
      <c r="K45" s="157"/>
      <c r="L45" s="178" t="b">
        <f>IF(D45&gt;0,(VLOOKUP(D45,Families!$A$5:$I$196,5,0)))</f>
        <v>0</v>
      </c>
      <c r="M45" s="222"/>
      <c r="N45" s="208"/>
      <c r="O45" s="208"/>
      <c r="P45" s="208"/>
      <c r="Q45" s="208"/>
      <c r="R45" s="208"/>
      <c r="S45" s="208"/>
      <c r="T45" s="162">
        <f>IF(D45&gt;0,(VLOOKUP(D45,Families!$A$5:$I$196,3,0)),0)</f>
        <v>0</v>
      </c>
      <c r="U45" s="163">
        <f>IF(D45&gt;0,(VLOOKUP(D45,Families!$A$5:$I$196,7,0)),0)</f>
        <v>0</v>
      </c>
      <c r="V45" s="171">
        <f>IF(D45&gt;0,(VLOOKUP(D45,Families!$A$5:$I$196,8,0)),0)</f>
        <v>0</v>
      </c>
      <c r="W45" s="172">
        <f>IF(D45&gt;0,(VLOOKUP(D45,Families!$A$5:$I$196,9,0)),0)</f>
        <v>0</v>
      </c>
    </row>
    <row r="46" spans="1:23" s="173" customFormat="1" ht="15" customHeight="1" x14ac:dyDescent="0.3">
      <c r="A46" s="257"/>
      <c r="B46" s="258"/>
      <c r="C46" s="258"/>
      <c r="D46" s="250"/>
      <c r="E46" s="156">
        <f>IF(D46&gt;0,(VLOOKUP(D46,Families!$A$5:$I$196,2,0)),0)</f>
        <v>0</v>
      </c>
      <c r="F46" s="157"/>
      <c r="G46" s="157" t="s">
        <v>46</v>
      </c>
      <c r="H46" s="158"/>
      <c r="I46" s="159">
        <f>IF(F46=0,0,(H46*(VLOOKUP(F46,'Fee Schedule'!$C$2:$D$40,2,FALSE))))</f>
        <v>0</v>
      </c>
      <c r="J46" s="160" t="b">
        <f>IF(D46&gt;0,(IF(F46='Fee Schedule'!$C$2,'Fee Schedule'!$G$2,(IF(F46='Fee Schedule'!$C$3,'Fee Schedule'!$G$2,(IF(F46='Fee Schedule'!$C$4,'Fee Schedule'!$G$2,(IF(F46='Fee Schedule'!$C$5,'Fee Schedule'!$G$2,(IF(F46='Fee Schedule'!$C$6,'Fee Schedule'!$G$2,(IF(F46='Fee Schedule'!$C$7,'Fee Schedule'!$G$2,(IF(F46='Fee Schedule'!$C$14,'Fee Schedule'!$G$2,(IF(F46='Fee Schedule'!$C$26,'Fee Schedule'!$G$2,(VLOOKUP(D46,Families!$A$5:$I$196,4,0)))))))))))))))))))</f>
        <v>0</v>
      </c>
      <c r="K46" s="157"/>
      <c r="L46" s="178" t="b">
        <f>IF(D46&gt;0,(VLOOKUP(D46,Families!$A$5:$I$196,5,0)))</f>
        <v>0</v>
      </c>
      <c r="M46" s="222"/>
      <c r="N46" s="208"/>
      <c r="O46" s="208"/>
      <c r="P46" s="208"/>
      <c r="Q46" s="208"/>
      <c r="R46" s="208"/>
      <c r="S46" s="208"/>
      <c r="T46" s="162">
        <f>IF(D46&gt;0,(VLOOKUP(D46,Families!$A$5:$I$196,3,0)),0)</f>
        <v>0</v>
      </c>
      <c r="U46" s="163">
        <f>IF(D46&gt;0,(VLOOKUP(D46,Families!$A$5:$I$196,7,0)),0)</f>
        <v>0</v>
      </c>
      <c r="V46" s="171">
        <f>IF(D46&gt;0,(VLOOKUP(D46,Families!$A$5:$I$196,8,0)),0)</f>
        <v>0</v>
      </c>
      <c r="W46" s="172">
        <f>IF(D46&gt;0,(VLOOKUP(D46,Families!$A$5:$I$196,9,0)),0)</f>
        <v>0</v>
      </c>
    </row>
    <row r="47" spans="1:23" s="173" customFormat="1" ht="15" customHeight="1" x14ac:dyDescent="0.3">
      <c r="A47" s="257"/>
      <c r="B47" s="258"/>
      <c r="C47" s="258"/>
      <c r="D47" s="250"/>
      <c r="E47" s="156">
        <f>IF(D47&gt;0,(VLOOKUP(D47,Families!$A$5:$I$196,2,0)),0)</f>
        <v>0</v>
      </c>
      <c r="F47" s="157"/>
      <c r="G47" s="157" t="s">
        <v>46</v>
      </c>
      <c r="H47" s="158"/>
      <c r="I47" s="159">
        <f>IF(F47=0,0,(H47*(VLOOKUP(F47,'Fee Schedule'!$C$2:$D$40,2,FALSE))))</f>
        <v>0</v>
      </c>
      <c r="J47" s="160" t="b">
        <f>IF(D47&gt;0,(IF(F47='Fee Schedule'!$C$2,'Fee Schedule'!$G$2,(IF(F47='Fee Schedule'!$C$3,'Fee Schedule'!$G$2,(IF(F47='Fee Schedule'!$C$4,'Fee Schedule'!$G$2,(IF(F47='Fee Schedule'!$C$5,'Fee Schedule'!$G$2,(IF(F47='Fee Schedule'!$C$6,'Fee Schedule'!$G$2,(IF(F47='Fee Schedule'!$C$7,'Fee Schedule'!$G$2,(IF(F47='Fee Schedule'!$C$14,'Fee Schedule'!$G$2,(IF(F47='Fee Schedule'!$C$26,'Fee Schedule'!$G$2,(VLOOKUP(D47,Families!$A$5:$I$196,4,0)))))))))))))))))))</f>
        <v>0</v>
      </c>
      <c r="K47" s="157"/>
      <c r="L47" s="178" t="b">
        <f>IF(D47&gt;0,(VLOOKUP(D47,Families!$A$5:$I$196,5,0)))</f>
        <v>0</v>
      </c>
      <c r="M47" s="222"/>
      <c r="N47" s="208"/>
      <c r="O47" s="208"/>
      <c r="P47" s="208"/>
      <c r="Q47" s="208"/>
      <c r="R47" s="208"/>
      <c r="S47" s="208"/>
      <c r="T47" s="162">
        <f>IF(D47&gt;0,(VLOOKUP(D47,Families!$A$5:$I$196,3,0)),0)</f>
        <v>0</v>
      </c>
      <c r="U47" s="163">
        <f>IF(D47&gt;0,(VLOOKUP(D47,Families!$A$5:$I$196,7,0)),0)</f>
        <v>0</v>
      </c>
      <c r="V47" s="171">
        <f>IF(D47&gt;0,(VLOOKUP(D47,Families!$A$5:$I$196,8,0)),0)</f>
        <v>0</v>
      </c>
      <c r="W47" s="172">
        <f>IF(D47&gt;0,(VLOOKUP(D47,Families!$A$5:$I$196,9,0)),0)</f>
        <v>0</v>
      </c>
    </row>
    <row r="48" spans="1:23" s="173" customFormat="1" ht="15" customHeight="1" x14ac:dyDescent="0.3">
      <c r="A48" s="257"/>
      <c r="B48" s="258"/>
      <c r="C48" s="258"/>
      <c r="D48" s="250"/>
      <c r="E48" s="156">
        <f>IF(D48&gt;0,(VLOOKUP(D48,Families!$A$5:$I$196,2,0)),0)</f>
        <v>0</v>
      </c>
      <c r="F48" s="157"/>
      <c r="G48" s="157" t="s">
        <v>46</v>
      </c>
      <c r="H48" s="158"/>
      <c r="I48" s="159">
        <f>IF(F48=0,0,(H48*(VLOOKUP(F48,'Fee Schedule'!$C$2:$D$40,2,FALSE))))</f>
        <v>0</v>
      </c>
      <c r="J48" s="160" t="b">
        <f>IF(D48&gt;0,(IF(F48='Fee Schedule'!$C$2,'Fee Schedule'!$G$2,(IF(F48='Fee Schedule'!$C$3,'Fee Schedule'!$G$2,(IF(F48='Fee Schedule'!$C$4,'Fee Schedule'!$G$2,(IF(F48='Fee Schedule'!$C$5,'Fee Schedule'!$G$2,(IF(F48='Fee Schedule'!$C$6,'Fee Schedule'!$G$2,(IF(F48='Fee Schedule'!$C$7,'Fee Schedule'!$G$2,(IF(F48='Fee Schedule'!$C$14,'Fee Schedule'!$G$2,(IF(F48='Fee Schedule'!$C$26,'Fee Schedule'!$G$2,(VLOOKUP(D48,Families!$A$5:$I$196,4,0)))))))))))))))))))</f>
        <v>0</v>
      </c>
      <c r="K48" s="157"/>
      <c r="L48" s="178" t="b">
        <f>IF(D48&gt;0,(VLOOKUP(D48,Families!$A$5:$I$196,5,0)))</f>
        <v>0</v>
      </c>
      <c r="M48" s="222"/>
      <c r="N48" s="208"/>
      <c r="O48" s="208"/>
      <c r="P48" s="208"/>
      <c r="Q48" s="208"/>
      <c r="R48" s="208"/>
      <c r="S48" s="208"/>
      <c r="T48" s="162">
        <f>IF(D48&gt;0,(VLOOKUP(D48,Families!$A$5:$I$196,3,0)),0)</f>
        <v>0</v>
      </c>
      <c r="U48" s="163">
        <f>IF(D48&gt;0,(VLOOKUP(D48,Families!$A$5:$I$196,7,0)),0)</f>
        <v>0</v>
      </c>
      <c r="V48" s="171">
        <f>IF(D48&gt;0,(VLOOKUP(D48,Families!$A$5:$I$196,8,0)),0)</f>
        <v>0</v>
      </c>
      <c r="W48" s="172">
        <f>IF(D48&gt;0,(VLOOKUP(D48,Families!$A$5:$I$196,9,0)),0)</f>
        <v>0</v>
      </c>
    </row>
    <row r="49" spans="1:23" s="173" customFormat="1" ht="15" customHeight="1" x14ac:dyDescent="0.3">
      <c r="A49" s="257"/>
      <c r="B49" s="258"/>
      <c r="C49" s="258"/>
      <c r="D49" s="250"/>
      <c r="E49" s="156">
        <f>IF(D49&gt;0,(VLOOKUP(D49,Families!$A$5:$I$196,2,0)),0)</f>
        <v>0</v>
      </c>
      <c r="F49" s="157"/>
      <c r="G49" s="157" t="s">
        <v>46</v>
      </c>
      <c r="H49" s="158"/>
      <c r="I49" s="159">
        <f>IF(F49=0,0,(H49*(VLOOKUP(F49,'Fee Schedule'!$C$2:$D$40,2,FALSE))))</f>
        <v>0</v>
      </c>
      <c r="J49" s="160" t="b">
        <f>IF(D49&gt;0,(IF(F49='Fee Schedule'!$C$2,'Fee Schedule'!$G$2,(IF(F49='Fee Schedule'!$C$3,'Fee Schedule'!$G$2,(IF(F49='Fee Schedule'!$C$4,'Fee Schedule'!$G$2,(IF(F49='Fee Schedule'!$C$5,'Fee Schedule'!$G$2,(IF(F49='Fee Schedule'!$C$6,'Fee Schedule'!$G$2,(IF(F49='Fee Schedule'!$C$7,'Fee Schedule'!$G$2,(IF(F49='Fee Schedule'!$C$14,'Fee Schedule'!$G$2,(IF(F49='Fee Schedule'!$C$26,'Fee Schedule'!$G$2,(VLOOKUP(D49,Families!$A$5:$I$196,4,0)))))))))))))))))))</f>
        <v>0</v>
      </c>
      <c r="K49" s="157"/>
      <c r="L49" s="178" t="b">
        <f>IF(D49&gt;0,(VLOOKUP(D49,Families!$A$5:$I$196,5,0)))</f>
        <v>0</v>
      </c>
      <c r="M49" s="222"/>
      <c r="N49" s="208"/>
      <c r="O49" s="208"/>
      <c r="P49" s="208"/>
      <c r="Q49" s="208"/>
      <c r="R49" s="208"/>
      <c r="S49" s="208"/>
      <c r="T49" s="162">
        <f>IF(D49&gt;0,(VLOOKUP(D49,Families!$A$5:$I$196,3,0)),0)</f>
        <v>0</v>
      </c>
      <c r="U49" s="163">
        <f>IF(D49&gt;0,(VLOOKUP(D49,Families!$A$5:$I$196,7,0)),0)</f>
        <v>0</v>
      </c>
      <c r="V49" s="171">
        <f>IF(D49&gt;0,(VLOOKUP(D49,Families!$A$5:$I$196,8,0)),0)</f>
        <v>0</v>
      </c>
      <c r="W49" s="172">
        <f>IF(D49&gt;0,(VLOOKUP(D49,Families!$A$5:$I$196,9,0)),0)</f>
        <v>0</v>
      </c>
    </row>
    <row r="50" spans="1:23" s="173" customFormat="1" ht="15" customHeight="1" x14ac:dyDescent="0.3">
      <c r="A50" s="257"/>
      <c r="B50" s="258"/>
      <c r="C50" s="258"/>
      <c r="D50" s="250"/>
      <c r="E50" s="156">
        <f>IF(D50&gt;0,(VLOOKUP(D50,Families!$A$5:$I$196,2,0)),0)</f>
        <v>0</v>
      </c>
      <c r="F50" s="157"/>
      <c r="G50" s="157" t="s">
        <v>46</v>
      </c>
      <c r="H50" s="158"/>
      <c r="I50" s="159">
        <f>IF(F50=0,0,(H50*(VLOOKUP(F50,'Fee Schedule'!$C$2:$D$40,2,FALSE))))</f>
        <v>0</v>
      </c>
      <c r="J50" s="160" t="b">
        <f>IF(D50&gt;0,(IF(F50='Fee Schedule'!$C$2,'Fee Schedule'!$G$2,(IF(F50='Fee Schedule'!$C$3,'Fee Schedule'!$G$2,(IF(F50='Fee Schedule'!$C$4,'Fee Schedule'!$G$2,(IF(F50='Fee Schedule'!$C$5,'Fee Schedule'!$G$2,(IF(F50='Fee Schedule'!$C$6,'Fee Schedule'!$G$2,(IF(F50='Fee Schedule'!$C$7,'Fee Schedule'!$G$2,(IF(F50='Fee Schedule'!$C$14,'Fee Schedule'!$G$2,(IF(F50='Fee Schedule'!$C$26,'Fee Schedule'!$G$2,(VLOOKUP(D50,Families!$A$5:$I$196,4,0)))))))))))))))))))</f>
        <v>0</v>
      </c>
      <c r="K50" s="157"/>
      <c r="L50" s="178" t="b">
        <f>IF(D50&gt;0,(VLOOKUP(D50,Families!$A$5:$I$196,5,0)))</f>
        <v>0</v>
      </c>
      <c r="M50" s="222"/>
      <c r="N50" s="208"/>
      <c r="O50" s="208"/>
      <c r="P50" s="208"/>
      <c r="Q50" s="208"/>
      <c r="R50" s="208"/>
      <c r="S50" s="208"/>
      <c r="T50" s="162">
        <f>IF(D50&gt;0,(VLOOKUP(D50,Families!$A$5:$I$196,3,0)),0)</f>
        <v>0</v>
      </c>
      <c r="U50" s="163">
        <f>IF(D50&gt;0,(VLOOKUP(D50,Families!$A$5:$I$196,7,0)),0)</f>
        <v>0</v>
      </c>
      <c r="V50" s="171">
        <f>IF(D50&gt;0,(VLOOKUP(D50,Families!$A$5:$I$196,8,0)),0)</f>
        <v>0</v>
      </c>
      <c r="W50" s="172">
        <f>IF(D50&gt;0,(VLOOKUP(D50,Families!$A$5:$I$196,9,0)),0)</f>
        <v>0</v>
      </c>
    </row>
    <row r="51" spans="1:23" s="173" customFormat="1" ht="15" customHeight="1" x14ac:dyDescent="0.3">
      <c r="A51" s="257"/>
      <c r="B51" s="258"/>
      <c r="C51" s="258"/>
      <c r="D51" s="250"/>
      <c r="E51" s="156">
        <f>IF(D51&gt;0,(VLOOKUP(D51,Families!$A$5:$I$196,2,0)),0)</f>
        <v>0</v>
      </c>
      <c r="F51" s="157"/>
      <c r="G51" s="157" t="s">
        <v>46</v>
      </c>
      <c r="H51" s="158"/>
      <c r="I51" s="159">
        <f>IF(F51=0,0,(H51*(VLOOKUP(F51,'Fee Schedule'!$C$2:$D$40,2,FALSE))))</f>
        <v>0</v>
      </c>
      <c r="J51" s="160" t="b">
        <f>IF(D51&gt;0,(IF(F51='Fee Schedule'!$C$2,'Fee Schedule'!$G$2,(IF(F51='Fee Schedule'!$C$3,'Fee Schedule'!$G$2,(IF(F51='Fee Schedule'!$C$4,'Fee Schedule'!$G$2,(IF(F51='Fee Schedule'!$C$5,'Fee Schedule'!$G$2,(IF(F51='Fee Schedule'!$C$6,'Fee Schedule'!$G$2,(IF(F51='Fee Schedule'!$C$7,'Fee Schedule'!$G$2,(IF(F51='Fee Schedule'!$C$14,'Fee Schedule'!$G$2,(IF(F51='Fee Schedule'!$C$26,'Fee Schedule'!$G$2,(VLOOKUP(D51,Families!$A$5:$I$196,4,0)))))))))))))))))))</f>
        <v>0</v>
      </c>
      <c r="K51" s="157"/>
      <c r="L51" s="178" t="b">
        <f>IF(D51&gt;0,(VLOOKUP(D51,Families!$A$5:$I$196,5,0)))</f>
        <v>0</v>
      </c>
      <c r="M51" s="222"/>
      <c r="N51" s="208"/>
      <c r="O51" s="208"/>
      <c r="P51" s="208"/>
      <c r="Q51" s="208"/>
      <c r="R51" s="208"/>
      <c r="S51" s="208"/>
      <c r="T51" s="162">
        <f>IF(D51&gt;0,(VLOOKUP(D51,Families!$A$5:$I$196,3,0)),0)</f>
        <v>0</v>
      </c>
      <c r="U51" s="163">
        <f>IF(D51&gt;0,(VLOOKUP(D51,Families!$A$5:$I$196,7,0)),0)</f>
        <v>0</v>
      </c>
      <c r="V51" s="171">
        <f>IF(D51&gt;0,(VLOOKUP(D51,Families!$A$5:$I$196,8,0)),0)</f>
        <v>0</v>
      </c>
      <c r="W51" s="172">
        <f>IF(D51&gt;0,(VLOOKUP(D51,Families!$A$5:$I$196,9,0)),0)</f>
        <v>0</v>
      </c>
    </row>
    <row r="52" spans="1:23" s="173" customFormat="1" ht="15" customHeight="1" x14ac:dyDescent="0.3">
      <c r="A52" s="257"/>
      <c r="B52" s="258"/>
      <c r="C52" s="258"/>
      <c r="D52" s="250"/>
      <c r="E52" s="156">
        <f>IF(D52&gt;0,(VLOOKUP(D52,Families!$A$5:$I$196,2,0)),0)</f>
        <v>0</v>
      </c>
      <c r="F52" s="157"/>
      <c r="G52" s="157" t="s">
        <v>46</v>
      </c>
      <c r="H52" s="158"/>
      <c r="I52" s="159">
        <f>IF(F52=0,0,(H52*(VLOOKUP(F52,'Fee Schedule'!$C$2:$D$40,2,FALSE))))</f>
        <v>0</v>
      </c>
      <c r="J52" s="160" t="b">
        <f>IF(D52&gt;0,(IF(F52='Fee Schedule'!$C$2,'Fee Schedule'!$G$2,(IF(F52='Fee Schedule'!$C$3,'Fee Schedule'!$G$2,(IF(F52='Fee Schedule'!$C$4,'Fee Schedule'!$G$2,(IF(F52='Fee Schedule'!$C$5,'Fee Schedule'!$G$2,(IF(F52='Fee Schedule'!$C$6,'Fee Schedule'!$G$2,(IF(F52='Fee Schedule'!$C$7,'Fee Schedule'!$G$2,(IF(F52='Fee Schedule'!$C$14,'Fee Schedule'!$G$2,(IF(F52='Fee Schedule'!$C$26,'Fee Schedule'!$G$2,(VLOOKUP(D52,Families!$A$5:$I$196,4,0)))))))))))))))))))</f>
        <v>0</v>
      </c>
      <c r="K52" s="157"/>
      <c r="L52" s="178" t="b">
        <f>IF(D52&gt;0,(VLOOKUP(D52,Families!$A$5:$I$196,5,0)))</f>
        <v>0</v>
      </c>
      <c r="M52" s="222"/>
      <c r="N52" s="208"/>
      <c r="O52" s="208"/>
      <c r="P52" s="208"/>
      <c r="Q52" s="208"/>
      <c r="R52" s="208"/>
      <c r="S52" s="208"/>
      <c r="T52" s="162">
        <f>IF(D52&gt;0,(VLOOKUP(D52,Families!$A$5:$I$196,3,0)),0)</f>
        <v>0</v>
      </c>
      <c r="U52" s="163">
        <f>IF(D52&gt;0,(VLOOKUP(D52,Families!$A$5:$I$196,7,0)),0)</f>
        <v>0</v>
      </c>
      <c r="V52" s="171">
        <f>IF(D52&gt;0,(VLOOKUP(D52,Families!$A$5:$I$196,8,0)),0)</f>
        <v>0</v>
      </c>
      <c r="W52" s="172">
        <f>IF(D52&gt;0,(VLOOKUP(D52,Families!$A$5:$I$196,9,0)),0)</f>
        <v>0</v>
      </c>
    </row>
    <row r="53" spans="1:23" s="173" customFormat="1" ht="15" customHeight="1" x14ac:dyDescent="0.3">
      <c r="A53" s="257"/>
      <c r="B53" s="258"/>
      <c r="C53" s="258"/>
      <c r="D53" s="250"/>
      <c r="E53" s="156">
        <f>IF(D53&gt;0,(VLOOKUP(D53,Families!$A$5:$I$196,2,0)),0)</f>
        <v>0</v>
      </c>
      <c r="F53" s="157"/>
      <c r="G53" s="157" t="s">
        <v>46</v>
      </c>
      <c r="H53" s="158"/>
      <c r="I53" s="159">
        <f>IF(F53=0,0,(H53*(VLOOKUP(F53,'Fee Schedule'!$C$2:$D$40,2,FALSE))))</f>
        <v>0</v>
      </c>
      <c r="J53" s="160" t="b">
        <f>IF(D53&gt;0,(IF(F53='Fee Schedule'!$C$2,'Fee Schedule'!$G$2,(IF(F53='Fee Schedule'!$C$3,'Fee Schedule'!$G$2,(IF(F53='Fee Schedule'!$C$4,'Fee Schedule'!$G$2,(IF(F53='Fee Schedule'!$C$5,'Fee Schedule'!$G$2,(IF(F53='Fee Schedule'!$C$6,'Fee Schedule'!$G$2,(IF(F53='Fee Schedule'!$C$7,'Fee Schedule'!$G$2,(IF(F53='Fee Schedule'!$C$14,'Fee Schedule'!$G$2,(IF(F53='Fee Schedule'!$C$26,'Fee Schedule'!$G$2,(VLOOKUP(D53,Families!$A$5:$I$196,4,0)))))))))))))))))))</f>
        <v>0</v>
      </c>
      <c r="K53" s="157"/>
      <c r="L53" s="178" t="b">
        <f>IF(D53&gt;0,(VLOOKUP(D53,Families!$A$5:$I$196,5,0)))</f>
        <v>0</v>
      </c>
      <c r="M53" s="222"/>
      <c r="N53" s="208"/>
      <c r="O53" s="208"/>
      <c r="P53" s="208"/>
      <c r="Q53" s="208"/>
      <c r="R53" s="208"/>
      <c r="S53" s="208"/>
      <c r="T53" s="162">
        <f>IF(D53&gt;0,(VLOOKUP(D53,Families!$A$5:$I$196,3,0)),0)</f>
        <v>0</v>
      </c>
      <c r="U53" s="163">
        <f>IF(D53&gt;0,(VLOOKUP(D53,Families!$A$5:$I$196,7,0)),0)</f>
        <v>0</v>
      </c>
      <c r="V53" s="171">
        <f>IF(D53&gt;0,(VLOOKUP(D53,Families!$A$5:$I$196,8,0)),0)</f>
        <v>0</v>
      </c>
      <c r="W53" s="172">
        <f>IF(D53&gt;0,(VLOOKUP(D53,Families!$A$5:$I$196,9,0)),0)</f>
        <v>0</v>
      </c>
    </row>
    <row r="54" spans="1:23" s="173" customFormat="1" ht="15" customHeight="1" x14ac:dyDescent="0.3">
      <c r="A54" s="257"/>
      <c r="B54" s="258"/>
      <c r="C54" s="258"/>
      <c r="D54" s="250"/>
      <c r="E54" s="156">
        <f>IF(D54&gt;0,(VLOOKUP(D54,Families!$A$5:$I$196,2,0)),0)</f>
        <v>0</v>
      </c>
      <c r="F54" s="157"/>
      <c r="G54" s="157" t="s">
        <v>46</v>
      </c>
      <c r="H54" s="158"/>
      <c r="I54" s="159">
        <f>IF(F54=0,0,(H54*(VLOOKUP(F54,'Fee Schedule'!$C$2:$D$40,2,FALSE))))</f>
        <v>0</v>
      </c>
      <c r="J54" s="160" t="b">
        <f>IF(D54&gt;0,(IF(F54='Fee Schedule'!$C$2,'Fee Schedule'!$G$2,(IF(F54='Fee Schedule'!$C$3,'Fee Schedule'!$G$2,(IF(F54='Fee Schedule'!$C$4,'Fee Schedule'!$G$2,(IF(F54='Fee Schedule'!$C$5,'Fee Schedule'!$G$2,(IF(F54='Fee Schedule'!$C$6,'Fee Schedule'!$G$2,(IF(F54='Fee Schedule'!$C$7,'Fee Schedule'!$G$2,(IF(F54='Fee Schedule'!$C$14,'Fee Schedule'!$G$2,(IF(F54='Fee Schedule'!$C$26,'Fee Schedule'!$G$2,(VLOOKUP(D54,Families!$A$5:$I$196,4,0)))))))))))))))))))</f>
        <v>0</v>
      </c>
      <c r="K54" s="157"/>
      <c r="L54" s="178" t="b">
        <f>IF(D54&gt;0,(VLOOKUP(D54,Families!$A$5:$I$196,5,0)))</f>
        <v>0</v>
      </c>
      <c r="M54" s="222"/>
      <c r="N54" s="208"/>
      <c r="O54" s="208"/>
      <c r="P54" s="208"/>
      <c r="Q54" s="208"/>
      <c r="R54" s="208"/>
      <c r="S54" s="208"/>
      <c r="T54" s="162">
        <f>IF(D54&gt;0,(VLOOKUP(D54,Families!$A$5:$I$196,3,0)),0)</f>
        <v>0</v>
      </c>
      <c r="U54" s="163">
        <f>IF(D54&gt;0,(VLOOKUP(D54,Families!$A$5:$I$196,7,0)),0)</f>
        <v>0</v>
      </c>
      <c r="V54" s="171">
        <f>IF(D54&gt;0,(VLOOKUP(D54,Families!$A$5:$I$196,8,0)),0)</f>
        <v>0</v>
      </c>
      <c r="W54" s="172">
        <f>IF(D54&gt;0,(VLOOKUP(D54,Families!$A$5:$I$196,9,0)),0)</f>
        <v>0</v>
      </c>
    </row>
    <row r="55" spans="1:23" s="173" customFormat="1" ht="15" customHeight="1" x14ac:dyDescent="0.3">
      <c r="A55" s="257"/>
      <c r="B55" s="258"/>
      <c r="C55" s="258"/>
      <c r="D55" s="250"/>
      <c r="E55" s="156">
        <f>IF(D55&gt;0,(VLOOKUP(D55,Families!$A$5:$I$196,2,0)),0)</f>
        <v>0</v>
      </c>
      <c r="F55" s="157"/>
      <c r="G55" s="157" t="s">
        <v>46</v>
      </c>
      <c r="H55" s="158"/>
      <c r="I55" s="159">
        <f>IF(F55=0,0,(H55*(VLOOKUP(F55,'Fee Schedule'!$C$2:$D$40,2,FALSE))))</f>
        <v>0</v>
      </c>
      <c r="J55" s="160" t="b">
        <f>IF(D55&gt;0,(IF(F55='Fee Schedule'!$C$2,'Fee Schedule'!$G$2,(IF(F55='Fee Schedule'!$C$3,'Fee Schedule'!$G$2,(IF(F55='Fee Schedule'!$C$4,'Fee Schedule'!$G$2,(IF(F55='Fee Schedule'!$C$5,'Fee Schedule'!$G$2,(IF(F55='Fee Schedule'!$C$6,'Fee Schedule'!$G$2,(IF(F55='Fee Schedule'!$C$7,'Fee Schedule'!$G$2,(IF(F55='Fee Schedule'!$C$14,'Fee Schedule'!$G$2,(IF(F55='Fee Schedule'!$C$26,'Fee Schedule'!$G$2,(VLOOKUP(D55,Families!$A$5:$I$196,4,0)))))))))))))))))))</f>
        <v>0</v>
      </c>
      <c r="K55" s="157"/>
      <c r="L55" s="178" t="b">
        <f>IF(D55&gt;0,(VLOOKUP(D55,Families!$A$5:$I$196,5,0)))</f>
        <v>0</v>
      </c>
      <c r="M55" s="222"/>
      <c r="N55" s="208"/>
      <c r="O55" s="208"/>
      <c r="P55" s="208"/>
      <c r="Q55" s="208"/>
      <c r="R55" s="208"/>
      <c r="S55" s="208"/>
      <c r="T55" s="162">
        <f>IF(D55&gt;0,(VLOOKUP(D55,Families!$A$5:$I$196,3,0)),0)</f>
        <v>0</v>
      </c>
      <c r="U55" s="163">
        <f>IF(D55&gt;0,(VLOOKUP(D55,Families!$A$5:$I$196,7,0)),0)</f>
        <v>0</v>
      </c>
      <c r="V55" s="171">
        <f>IF(D55&gt;0,(VLOOKUP(D55,Families!$A$5:$I$196,8,0)),0)</f>
        <v>0</v>
      </c>
      <c r="W55" s="172">
        <f>IF(D55&gt;0,(VLOOKUP(D55,Families!$A$5:$I$196,9,0)),0)</f>
        <v>0</v>
      </c>
    </row>
    <row r="56" spans="1:23" s="173" customFormat="1" ht="15" customHeight="1" x14ac:dyDescent="0.3">
      <c r="A56" s="257"/>
      <c r="B56" s="258"/>
      <c r="C56" s="258"/>
      <c r="D56" s="250"/>
      <c r="E56" s="156">
        <f>IF(D56&gt;0,(VLOOKUP(D56,Families!$A$5:$I$196,2,0)),0)</f>
        <v>0</v>
      </c>
      <c r="F56" s="157"/>
      <c r="G56" s="157" t="s">
        <v>46</v>
      </c>
      <c r="H56" s="158"/>
      <c r="I56" s="159">
        <f>IF(F56=0,0,(H56*(VLOOKUP(F56,'Fee Schedule'!$C$2:$D$40,2,FALSE))))</f>
        <v>0</v>
      </c>
      <c r="J56" s="160" t="b">
        <f>IF(D56&gt;0,(IF(F56='Fee Schedule'!$C$2,'Fee Schedule'!$G$2,(IF(F56='Fee Schedule'!$C$3,'Fee Schedule'!$G$2,(IF(F56='Fee Schedule'!$C$4,'Fee Schedule'!$G$2,(IF(F56='Fee Schedule'!$C$5,'Fee Schedule'!$G$2,(IF(F56='Fee Schedule'!$C$6,'Fee Schedule'!$G$2,(IF(F56='Fee Schedule'!$C$7,'Fee Schedule'!$G$2,(IF(F56='Fee Schedule'!$C$14,'Fee Schedule'!$G$2,(IF(F56='Fee Schedule'!$C$26,'Fee Schedule'!$G$2,(VLOOKUP(D56,Families!$A$5:$I$196,4,0)))))))))))))))))))</f>
        <v>0</v>
      </c>
      <c r="K56" s="157"/>
      <c r="L56" s="178" t="b">
        <f>IF(D56&gt;0,(VLOOKUP(D56,Families!$A$5:$I$196,5,0)))</f>
        <v>0</v>
      </c>
      <c r="M56" s="222"/>
      <c r="N56" s="208"/>
      <c r="O56" s="208"/>
      <c r="P56" s="208"/>
      <c r="Q56" s="208"/>
      <c r="R56" s="208"/>
      <c r="S56" s="208"/>
      <c r="T56" s="162">
        <f>IF(D56&gt;0,(VLOOKUP(D56,Families!$A$5:$I$196,3,0)),0)</f>
        <v>0</v>
      </c>
      <c r="U56" s="163">
        <f>IF(D56&gt;0,(VLOOKUP(D56,Families!$A$5:$I$196,7,0)),0)</f>
        <v>0</v>
      </c>
      <c r="V56" s="171">
        <f>IF(D56&gt;0,(VLOOKUP(D56,Families!$A$5:$I$196,8,0)),0)</f>
        <v>0</v>
      </c>
      <c r="W56" s="172">
        <f>IF(D56&gt;0,(VLOOKUP(D56,Families!$A$5:$I$196,9,0)),0)</f>
        <v>0</v>
      </c>
    </row>
    <row r="57" spans="1:23" s="173" customFormat="1" ht="15" customHeight="1" x14ac:dyDescent="0.3">
      <c r="A57" s="257"/>
      <c r="B57" s="258"/>
      <c r="C57" s="258"/>
      <c r="D57" s="250"/>
      <c r="E57" s="156">
        <f>IF(D57&gt;0,(VLOOKUP(D57,Families!$A$5:$I$196,2,0)),0)</f>
        <v>0</v>
      </c>
      <c r="F57" s="157"/>
      <c r="G57" s="157" t="s">
        <v>46</v>
      </c>
      <c r="H57" s="158"/>
      <c r="I57" s="159">
        <f>IF(F57=0,0,(H57*(VLOOKUP(F57,'Fee Schedule'!$C$2:$D$40,2,FALSE))))</f>
        <v>0</v>
      </c>
      <c r="J57" s="160" t="b">
        <f>IF(D57&gt;0,(IF(F57='Fee Schedule'!$C$2,'Fee Schedule'!$G$2,(IF(F57='Fee Schedule'!$C$3,'Fee Schedule'!$G$2,(IF(F57='Fee Schedule'!$C$4,'Fee Schedule'!$G$2,(IF(F57='Fee Schedule'!$C$5,'Fee Schedule'!$G$2,(IF(F57='Fee Schedule'!$C$6,'Fee Schedule'!$G$2,(IF(F57='Fee Schedule'!$C$7,'Fee Schedule'!$G$2,(IF(F57='Fee Schedule'!$C$14,'Fee Schedule'!$G$2,(IF(F57='Fee Schedule'!$C$26,'Fee Schedule'!$G$2,(VLOOKUP(D57,Families!$A$5:$I$196,4,0)))))))))))))))))))</f>
        <v>0</v>
      </c>
      <c r="K57" s="157"/>
      <c r="L57" s="178" t="b">
        <f>IF(D57&gt;0,(VLOOKUP(D57,Families!$A$5:$I$196,5,0)))</f>
        <v>0</v>
      </c>
      <c r="M57" s="222"/>
      <c r="N57" s="208"/>
      <c r="O57" s="208"/>
      <c r="P57" s="208"/>
      <c r="Q57" s="208"/>
      <c r="R57" s="208"/>
      <c r="S57" s="208"/>
      <c r="T57" s="162">
        <f>IF(D57&gt;0,(VLOOKUP(D57,Families!$A$5:$I$196,3,0)),0)</f>
        <v>0</v>
      </c>
      <c r="U57" s="163">
        <f>IF(D57&gt;0,(VLOOKUP(D57,Families!$A$5:$I$196,7,0)),0)</f>
        <v>0</v>
      </c>
      <c r="V57" s="171">
        <f>IF(D57&gt;0,(VLOOKUP(D57,Families!$A$5:$I$196,8,0)),0)</f>
        <v>0</v>
      </c>
      <c r="W57" s="172">
        <f>IF(D57&gt;0,(VLOOKUP(D57,Families!$A$5:$I$196,9,0)),0)</f>
        <v>0</v>
      </c>
    </row>
    <row r="58" spans="1:23" s="173" customFormat="1" ht="15" customHeight="1" x14ac:dyDescent="0.3">
      <c r="A58" s="257"/>
      <c r="B58" s="258"/>
      <c r="C58" s="258"/>
      <c r="D58" s="250"/>
      <c r="E58" s="156">
        <f>IF(D58&gt;0,(VLOOKUP(D58,Families!$A$5:$I$196,2,0)),0)</f>
        <v>0</v>
      </c>
      <c r="F58" s="157"/>
      <c r="G58" s="157" t="s">
        <v>46</v>
      </c>
      <c r="H58" s="158"/>
      <c r="I58" s="159">
        <f>IF(F58=0,0,(H58*(VLOOKUP(F58,'Fee Schedule'!$C$2:$D$40,2,FALSE))))</f>
        <v>0</v>
      </c>
      <c r="J58" s="160" t="b">
        <f>IF(D58&gt;0,(IF(F58='Fee Schedule'!$C$2,'Fee Schedule'!$G$2,(IF(F58='Fee Schedule'!$C$3,'Fee Schedule'!$G$2,(IF(F58='Fee Schedule'!$C$4,'Fee Schedule'!$G$2,(IF(F58='Fee Schedule'!$C$5,'Fee Schedule'!$G$2,(IF(F58='Fee Schedule'!$C$6,'Fee Schedule'!$G$2,(IF(F58='Fee Schedule'!$C$7,'Fee Schedule'!$G$2,(IF(F58='Fee Schedule'!$C$14,'Fee Schedule'!$G$2,(IF(F58='Fee Schedule'!$C$26,'Fee Schedule'!$G$2,(VLOOKUP(D58,Families!$A$5:$I$196,4,0)))))))))))))))))))</f>
        <v>0</v>
      </c>
      <c r="K58" s="157"/>
      <c r="L58" s="178" t="b">
        <f>IF(D58&gt;0,(VLOOKUP(D58,Families!$A$5:$I$196,5,0)))</f>
        <v>0</v>
      </c>
      <c r="M58" s="222"/>
      <c r="N58" s="208"/>
      <c r="O58" s="208"/>
      <c r="P58" s="208"/>
      <c r="Q58" s="208"/>
      <c r="R58" s="208"/>
      <c r="S58" s="208"/>
      <c r="T58" s="162">
        <f>IF(D58&gt;0,(VLOOKUP(D58,Families!$A$5:$I$196,3,0)),0)</f>
        <v>0</v>
      </c>
      <c r="U58" s="163">
        <f>IF(D58&gt;0,(VLOOKUP(D58,Families!$A$5:$I$196,7,0)),0)</f>
        <v>0</v>
      </c>
      <c r="V58" s="171">
        <f>IF(D58&gt;0,(VLOOKUP(D58,Families!$A$5:$I$196,8,0)),0)</f>
        <v>0</v>
      </c>
      <c r="W58" s="172">
        <f>IF(D58&gt;0,(VLOOKUP(D58,Families!$A$5:$I$196,9,0)),0)</f>
        <v>0</v>
      </c>
    </row>
    <row r="59" spans="1:23" s="173" customFormat="1" ht="15" customHeight="1" x14ac:dyDescent="0.3">
      <c r="A59" s="257"/>
      <c r="B59" s="258"/>
      <c r="C59" s="258"/>
      <c r="D59" s="250"/>
      <c r="E59" s="156">
        <f>IF(D59&gt;0,(VLOOKUP(D59,Families!$A$5:$I$196,2,0)),0)</f>
        <v>0</v>
      </c>
      <c r="F59" s="157"/>
      <c r="G59" s="157" t="s">
        <v>46</v>
      </c>
      <c r="H59" s="158"/>
      <c r="I59" s="159">
        <f>IF(F59=0,0,(H59*(VLOOKUP(F59,'Fee Schedule'!$C$2:$D$40,2,FALSE))))</f>
        <v>0</v>
      </c>
      <c r="J59" s="160" t="b">
        <f>IF(D59&gt;0,(IF(F59='Fee Schedule'!$C$2,'Fee Schedule'!$G$2,(IF(F59='Fee Schedule'!$C$3,'Fee Schedule'!$G$2,(IF(F59='Fee Schedule'!$C$4,'Fee Schedule'!$G$2,(IF(F59='Fee Schedule'!$C$5,'Fee Schedule'!$G$2,(IF(F59='Fee Schedule'!$C$6,'Fee Schedule'!$G$2,(IF(F59='Fee Schedule'!$C$7,'Fee Schedule'!$G$2,(IF(F59='Fee Schedule'!$C$14,'Fee Schedule'!$G$2,(IF(F59='Fee Schedule'!$C$26,'Fee Schedule'!$G$2,(VLOOKUP(D59,Families!$A$5:$I$196,4,0)))))))))))))))))))</f>
        <v>0</v>
      </c>
      <c r="K59" s="157"/>
      <c r="L59" s="178" t="b">
        <f>IF(D59&gt;0,(VLOOKUP(D59,Families!$A$5:$I$196,5,0)))</f>
        <v>0</v>
      </c>
      <c r="M59" s="222"/>
      <c r="N59" s="208"/>
      <c r="O59" s="208"/>
      <c r="P59" s="208"/>
      <c r="Q59" s="208"/>
      <c r="R59" s="208"/>
      <c r="S59" s="208"/>
      <c r="T59" s="162">
        <f>IF(D59&gt;0,(VLOOKUP(D59,Families!$A$5:$I$196,3,0)),0)</f>
        <v>0</v>
      </c>
      <c r="U59" s="163">
        <f>IF(D59&gt;0,(VLOOKUP(D59,Families!$A$5:$I$196,7,0)),0)</f>
        <v>0</v>
      </c>
      <c r="V59" s="171">
        <f>IF(D59&gt;0,(VLOOKUP(D59,Families!$A$5:$I$196,8,0)),0)</f>
        <v>0</v>
      </c>
      <c r="W59" s="172">
        <f>IF(D59&gt;0,(VLOOKUP(D59,Families!$A$5:$I$196,9,0)),0)</f>
        <v>0</v>
      </c>
    </row>
    <row r="60" spans="1:23" s="173" customFormat="1" ht="15" customHeight="1" x14ac:dyDescent="0.3">
      <c r="A60" s="257"/>
      <c r="B60" s="258"/>
      <c r="C60" s="258"/>
      <c r="D60" s="250"/>
      <c r="E60" s="156">
        <f>IF(D60&gt;0,(VLOOKUP(D60,Families!$A$5:$I$196,2,0)),0)</f>
        <v>0</v>
      </c>
      <c r="F60" s="157"/>
      <c r="G60" s="157" t="s">
        <v>46</v>
      </c>
      <c r="H60" s="158"/>
      <c r="I60" s="159">
        <f>IF(F60=0,0,(H60*(VLOOKUP(F60,'Fee Schedule'!$C$2:$D$40,2,FALSE))))</f>
        <v>0</v>
      </c>
      <c r="J60" s="160" t="b">
        <f>IF(D60&gt;0,(IF(F60='Fee Schedule'!$C$2,'Fee Schedule'!$G$2,(IF(F60='Fee Schedule'!$C$3,'Fee Schedule'!$G$2,(IF(F60='Fee Schedule'!$C$4,'Fee Schedule'!$G$2,(IF(F60='Fee Schedule'!$C$5,'Fee Schedule'!$G$2,(IF(F60='Fee Schedule'!$C$6,'Fee Schedule'!$G$2,(IF(F60='Fee Schedule'!$C$7,'Fee Schedule'!$G$2,(IF(F60='Fee Schedule'!$C$14,'Fee Schedule'!$G$2,(IF(F60='Fee Schedule'!$C$26,'Fee Schedule'!$G$2,(VLOOKUP(D60,Families!$A$5:$I$196,4,0)))))))))))))))))))</f>
        <v>0</v>
      </c>
      <c r="K60" s="157"/>
      <c r="L60" s="178" t="b">
        <f>IF(D60&gt;0,(VLOOKUP(D60,Families!$A$5:$I$196,5,0)))</f>
        <v>0</v>
      </c>
      <c r="M60" s="222"/>
      <c r="N60" s="208"/>
      <c r="O60" s="208"/>
      <c r="P60" s="208"/>
      <c r="Q60" s="208"/>
      <c r="R60" s="208"/>
      <c r="S60" s="208"/>
      <c r="T60" s="162">
        <f>IF(D60&gt;0,(VLOOKUP(D60,Families!$A$5:$I$196,3,0)),0)</f>
        <v>0</v>
      </c>
      <c r="U60" s="163">
        <f>IF(D60&gt;0,(VLOOKUP(D60,Families!$A$5:$I$196,7,0)),0)</f>
        <v>0</v>
      </c>
      <c r="V60" s="171">
        <f>IF(D60&gt;0,(VLOOKUP(D60,Families!$A$5:$I$196,8,0)),0)</f>
        <v>0</v>
      </c>
      <c r="W60" s="172">
        <f>IF(D60&gt;0,(VLOOKUP(D60,Families!$A$5:$I$196,9,0)),0)</f>
        <v>0</v>
      </c>
    </row>
    <row r="61" spans="1:23" s="173" customFormat="1" ht="15" customHeight="1" x14ac:dyDescent="0.3">
      <c r="A61" s="257"/>
      <c r="B61" s="258"/>
      <c r="C61" s="258"/>
      <c r="D61" s="250"/>
      <c r="E61" s="156">
        <f>IF(D61&gt;0,(VLOOKUP(D61,Families!$A$5:$I$196,2,0)),0)</f>
        <v>0</v>
      </c>
      <c r="F61" s="157"/>
      <c r="G61" s="157" t="s">
        <v>46</v>
      </c>
      <c r="H61" s="158"/>
      <c r="I61" s="159">
        <f>IF(F61=0,0,(H61*(VLOOKUP(F61,'Fee Schedule'!$C$2:$D$40,2,FALSE))))</f>
        <v>0</v>
      </c>
      <c r="J61" s="160" t="b">
        <f>IF(D61&gt;0,(IF(F61='Fee Schedule'!$C$2,'Fee Schedule'!$G$2,(IF(F61='Fee Schedule'!$C$3,'Fee Schedule'!$G$2,(IF(F61='Fee Schedule'!$C$4,'Fee Schedule'!$G$2,(IF(F61='Fee Schedule'!$C$5,'Fee Schedule'!$G$2,(IF(F61='Fee Schedule'!$C$6,'Fee Schedule'!$G$2,(IF(F61='Fee Schedule'!$C$7,'Fee Schedule'!$G$2,(IF(F61='Fee Schedule'!$C$14,'Fee Schedule'!$G$2,(IF(F61='Fee Schedule'!$C$26,'Fee Schedule'!$G$2,(VLOOKUP(D61,Families!$A$5:$I$196,4,0)))))))))))))))))))</f>
        <v>0</v>
      </c>
      <c r="K61" s="157"/>
      <c r="L61" s="178" t="b">
        <f>IF(D61&gt;0,(VLOOKUP(D61,Families!$A$5:$I$196,5,0)))</f>
        <v>0</v>
      </c>
      <c r="M61" s="222"/>
      <c r="N61" s="208"/>
      <c r="O61" s="208"/>
      <c r="P61" s="208"/>
      <c r="Q61" s="208"/>
      <c r="R61" s="208"/>
      <c r="S61" s="208"/>
      <c r="T61" s="162">
        <f>IF(D61&gt;0,(VLOOKUP(D61,Families!$A$5:$I$196,3,0)),0)</f>
        <v>0</v>
      </c>
      <c r="U61" s="163">
        <f>IF(D61&gt;0,(VLOOKUP(D61,Families!$A$5:$I$196,7,0)),0)</f>
        <v>0</v>
      </c>
      <c r="V61" s="171">
        <f>IF(D61&gt;0,(VLOOKUP(D61,Families!$A$5:$I$196,8,0)),0)</f>
        <v>0</v>
      </c>
      <c r="W61" s="172">
        <f>IF(D61&gt;0,(VLOOKUP(D61,Families!$A$5:$I$196,9,0)),0)</f>
        <v>0</v>
      </c>
    </row>
    <row r="62" spans="1:23" s="173" customFormat="1" ht="15" customHeight="1" x14ac:dyDescent="0.3">
      <c r="A62" s="257"/>
      <c r="B62" s="258"/>
      <c r="C62" s="258"/>
      <c r="D62" s="250"/>
      <c r="E62" s="156">
        <f>IF(D62&gt;0,(VLOOKUP(D62,Families!$A$5:$I$196,2,0)),0)</f>
        <v>0</v>
      </c>
      <c r="F62" s="157"/>
      <c r="G62" s="157" t="s">
        <v>46</v>
      </c>
      <c r="H62" s="158"/>
      <c r="I62" s="159">
        <f>IF(F62=0,0,(H62*(VLOOKUP(F62,'Fee Schedule'!$C$2:$D$40,2,FALSE))))</f>
        <v>0</v>
      </c>
      <c r="J62" s="160" t="b">
        <f>IF(D62&gt;0,(IF(F62='Fee Schedule'!$C$2,'Fee Schedule'!$G$2,(IF(F62='Fee Schedule'!$C$3,'Fee Schedule'!$G$2,(IF(F62='Fee Schedule'!$C$4,'Fee Schedule'!$G$2,(IF(F62='Fee Schedule'!$C$5,'Fee Schedule'!$G$2,(IF(F62='Fee Schedule'!$C$6,'Fee Schedule'!$G$2,(IF(F62='Fee Schedule'!$C$7,'Fee Schedule'!$G$2,(IF(F62='Fee Schedule'!$C$14,'Fee Schedule'!$G$2,(IF(F62='Fee Schedule'!$C$26,'Fee Schedule'!$G$2,(VLOOKUP(D62,Families!$A$5:$I$196,4,0)))))))))))))))))))</f>
        <v>0</v>
      </c>
      <c r="K62" s="157"/>
      <c r="L62" s="178" t="b">
        <f>IF(D62&gt;0,(VLOOKUP(D62,Families!$A$5:$I$196,5,0)))</f>
        <v>0</v>
      </c>
      <c r="M62" s="222"/>
      <c r="N62" s="208"/>
      <c r="O62" s="208"/>
      <c r="P62" s="208"/>
      <c r="Q62" s="208"/>
      <c r="R62" s="208"/>
      <c r="S62" s="208"/>
      <c r="T62" s="162">
        <f>IF(D62&gt;0,(VLOOKUP(D62,Families!$A$5:$I$196,3,0)),0)</f>
        <v>0</v>
      </c>
      <c r="U62" s="163">
        <f>IF(D62&gt;0,(VLOOKUP(D62,Families!$A$5:$I$196,7,0)),0)</f>
        <v>0</v>
      </c>
      <c r="V62" s="171">
        <f>IF(D62&gt;0,(VLOOKUP(D62,Families!$A$5:$I$196,8,0)),0)</f>
        <v>0</v>
      </c>
      <c r="W62" s="172">
        <f>IF(D62&gt;0,(VLOOKUP(D62,Families!$A$5:$I$196,9,0)),0)</f>
        <v>0</v>
      </c>
    </row>
    <row r="63" spans="1:23" s="173" customFormat="1" ht="15" customHeight="1" x14ac:dyDescent="0.3">
      <c r="A63" s="257"/>
      <c r="B63" s="258"/>
      <c r="C63" s="258"/>
      <c r="D63" s="250"/>
      <c r="E63" s="156">
        <f>IF(D63&gt;0,(VLOOKUP(D63,Families!$A$5:$I$196,2,0)),0)</f>
        <v>0</v>
      </c>
      <c r="F63" s="157"/>
      <c r="G63" s="157" t="s">
        <v>46</v>
      </c>
      <c r="H63" s="158"/>
      <c r="I63" s="159">
        <f>IF(F63=0,0,(H63*(VLOOKUP(F63,'Fee Schedule'!$C$2:$D$40,2,FALSE))))</f>
        <v>0</v>
      </c>
      <c r="J63" s="160" t="b">
        <f>IF(D63&gt;0,(IF(F63='Fee Schedule'!$C$2,'Fee Schedule'!$G$2,(IF(F63='Fee Schedule'!$C$3,'Fee Schedule'!$G$2,(IF(F63='Fee Schedule'!$C$4,'Fee Schedule'!$G$2,(IF(F63='Fee Schedule'!$C$5,'Fee Schedule'!$G$2,(IF(F63='Fee Schedule'!$C$6,'Fee Schedule'!$G$2,(IF(F63='Fee Schedule'!$C$7,'Fee Schedule'!$G$2,(IF(F63='Fee Schedule'!$C$14,'Fee Schedule'!$G$2,(IF(F63='Fee Schedule'!$C$26,'Fee Schedule'!$G$2,(VLOOKUP(D63,Families!$A$5:$I$196,4,0)))))))))))))))))))</f>
        <v>0</v>
      </c>
      <c r="K63" s="157"/>
      <c r="L63" s="178" t="b">
        <f>IF(D63&gt;0,(VLOOKUP(D63,Families!$A$5:$I$196,5,0)))</f>
        <v>0</v>
      </c>
      <c r="M63" s="222"/>
      <c r="N63" s="208"/>
      <c r="O63" s="208"/>
      <c r="P63" s="208"/>
      <c r="Q63" s="208"/>
      <c r="R63" s="208"/>
      <c r="S63" s="208"/>
      <c r="T63" s="162">
        <f>IF(D63&gt;0,(VLOOKUP(D63,Families!$A$5:$I$196,3,0)),0)</f>
        <v>0</v>
      </c>
      <c r="U63" s="163">
        <f>IF(D63&gt;0,(VLOOKUP(D63,Families!$A$5:$I$196,7,0)),0)</f>
        <v>0</v>
      </c>
      <c r="V63" s="171">
        <f>IF(D63&gt;0,(VLOOKUP(D63,Families!$A$5:$I$196,8,0)),0)</f>
        <v>0</v>
      </c>
      <c r="W63" s="172">
        <f>IF(D63&gt;0,(VLOOKUP(D63,Families!$A$5:$I$196,9,0)),0)</f>
        <v>0</v>
      </c>
    </row>
    <row r="64" spans="1:23" s="173" customFormat="1" ht="15" customHeight="1" x14ac:dyDescent="0.3">
      <c r="A64" s="257"/>
      <c r="B64" s="258"/>
      <c r="C64" s="258"/>
      <c r="D64" s="250"/>
      <c r="E64" s="156">
        <f>IF(D64&gt;0,(VLOOKUP(D64,Families!$A$5:$I$196,2,0)),0)</f>
        <v>0</v>
      </c>
      <c r="F64" s="157"/>
      <c r="G64" s="157" t="s">
        <v>46</v>
      </c>
      <c r="H64" s="158"/>
      <c r="I64" s="159">
        <f>IF(F64=0,0,(H64*(VLOOKUP(F64,'Fee Schedule'!$C$2:$D$40,2,FALSE))))</f>
        <v>0</v>
      </c>
      <c r="J64" s="160" t="b">
        <f>IF(D64&gt;0,(IF(F64='Fee Schedule'!$C$2,'Fee Schedule'!$G$2,(IF(F64='Fee Schedule'!$C$3,'Fee Schedule'!$G$2,(IF(F64='Fee Schedule'!$C$4,'Fee Schedule'!$G$2,(IF(F64='Fee Schedule'!$C$5,'Fee Schedule'!$G$2,(IF(F64='Fee Schedule'!$C$6,'Fee Schedule'!$G$2,(IF(F64='Fee Schedule'!$C$7,'Fee Schedule'!$G$2,(IF(F64='Fee Schedule'!$C$14,'Fee Schedule'!$G$2,(IF(F64='Fee Schedule'!$C$26,'Fee Schedule'!$G$2,(VLOOKUP(D64,Families!$A$5:$I$196,4,0)))))))))))))))))))</f>
        <v>0</v>
      </c>
      <c r="K64" s="157"/>
      <c r="L64" s="178" t="b">
        <f>IF(D64&gt;0,(VLOOKUP(D64,Families!$A$5:$I$196,5,0)))</f>
        <v>0</v>
      </c>
      <c r="M64" s="222"/>
      <c r="N64" s="208"/>
      <c r="O64" s="208"/>
      <c r="P64" s="208"/>
      <c r="Q64" s="208"/>
      <c r="R64" s="208"/>
      <c r="S64" s="208"/>
      <c r="T64" s="162">
        <f>IF(D64&gt;0,(VLOOKUP(D64,Families!$A$5:$I$196,3,0)),0)</f>
        <v>0</v>
      </c>
      <c r="U64" s="163">
        <f>IF(D64&gt;0,(VLOOKUP(D64,Families!$A$5:$I$196,7,0)),0)</f>
        <v>0</v>
      </c>
      <c r="V64" s="171">
        <f>IF(D64&gt;0,(VLOOKUP(D64,Families!$A$5:$I$196,8,0)),0)</f>
        <v>0</v>
      </c>
      <c r="W64" s="172">
        <f>IF(D64&gt;0,(VLOOKUP(D64,Families!$A$5:$I$196,9,0)),0)</f>
        <v>0</v>
      </c>
    </row>
    <row r="65" spans="1:23" s="173" customFormat="1" ht="15" customHeight="1" x14ac:dyDescent="0.3">
      <c r="A65" s="257"/>
      <c r="B65" s="258"/>
      <c r="C65" s="258"/>
      <c r="D65" s="250"/>
      <c r="E65" s="156">
        <f>IF(D65&gt;0,(VLOOKUP(D65,Families!$A$5:$I$196,2,0)),0)</f>
        <v>0</v>
      </c>
      <c r="F65" s="157"/>
      <c r="G65" s="157" t="s">
        <v>46</v>
      </c>
      <c r="H65" s="158"/>
      <c r="I65" s="159">
        <f>IF(F65=0,0,(H65*(VLOOKUP(F65,'Fee Schedule'!$C$2:$D$40,2,FALSE))))</f>
        <v>0</v>
      </c>
      <c r="J65" s="160" t="b">
        <f>IF(D65&gt;0,(IF(F65='Fee Schedule'!$C$2,'Fee Schedule'!$G$2,(IF(F65='Fee Schedule'!$C$3,'Fee Schedule'!$G$2,(IF(F65='Fee Schedule'!$C$4,'Fee Schedule'!$G$2,(IF(F65='Fee Schedule'!$C$5,'Fee Schedule'!$G$2,(IF(F65='Fee Schedule'!$C$6,'Fee Schedule'!$G$2,(IF(F65='Fee Schedule'!$C$7,'Fee Schedule'!$G$2,(IF(F65='Fee Schedule'!$C$14,'Fee Schedule'!$G$2,(IF(F65='Fee Schedule'!$C$26,'Fee Schedule'!$G$2,(VLOOKUP(D65,Families!$A$5:$I$196,4,0)))))))))))))))))))</f>
        <v>0</v>
      </c>
      <c r="K65" s="157"/>
      <c r="L65" s="178" t="b">
        <f>IF(D65&gt;0,(VLOOKUP(D65,Families!$A$5:$I$196,5,0)))</f>
        <v>0</v>
      </c>
      <c r="M65" s="222"/>
      <c r="N65" s="208"/>
      <c r="O65" s="208"/>
      <c r="P65" s="208"/>
      <c r="Q65" s="208"/>
      <c r="R65" s="208"/>
      <c r="S65" s="208"/>
      <c r="T65" s="162">
        <f>IF(D65&gt;0,(VLOOKUP(D65,Families!$A$5:$I$196,3,0)),0)</f>
        <v>0</v>
      </c>
      <c r="U65" s="163">
        <f>IF(D65&gt;0,(VLOOKUP(D65,Families!$A$5:$I$196,7,0)),0)</f>
        <v>0</v>
      </c>
      <c r="V65" s="171">
        <f>IF(D65&gt;0,(VLOOKUP(D65,Families!$A$5:$I$196,8,0)),0)</f>
        <v>0</v>
      </c>
      <c r="W65" s="172">
        <f>IF(D65&gt;0,(VLOOKUP(D65,Families!$A$5:$I$196,9,0)),0)</f>
        <v>0</v>
      </c>
    </row>
    <row r="66" spans="1:23" s="173" customFormat="1" ht="15" customHeight="1" x14ac:dyDescent="0.3">
      <c r="A66" s="257"/>
      <c r="B66" s="258"/>
      <c r="C66" s="258"/>
      <c r="D66" s="250"/>
      <c r="E66" s="156">
        <f>IF(D66&gt;0,(VLOOKUP(D66,Families!$A$5:$I$196,2,0)),0)</f>
        <v>0</v>
      </c>
      <c r="F66" s="157"/>
      <c r="G66" s="157" t="s">
        <v>46</v>
      </c>
      <c r="H66" s="158"/>
      <c r="I66" s="159">
        <f>IF(F66=0,0,(H66*(VLOOKUP(F66,'Fee Schedule'!$C$2:$D$40,2,FALSE))))</f>
        <v>0</v>
      </c>
      <c r="J66" s="160" t="b">
        <f>IF(D66&gt;0,(IF(F66='Fee Schedule'!$C$2,'Fee Schedule'!$G$2,(IF(F66='Fee Schedule'!$C$3,'Fee Schedule'!$G$2,(IF(F66='Fee Schedule'!$C$4,'Fee Schedule'!$G$2,(IF(F66='Fee Schedule'!$C$5,'Fee Schedule'!$G$2,(IF(F66='Fee Schedule'!$C$6,'Fee Schedule'!$G$2,(IF(F66='Fee Schedule'!$C$7,'Fee Schedule'!$G$2,(IF(F66='Fee Schedule'!$C$14,'Fee Schedule'!$G$2,(IF(F66='Fee Schedule'!$C$26,'Fee Schedule'!$G$2,(VLOOKUP(D66,Families!$A$5:$I$196,4,0)))))))))))))))))))</f>
        <v>0</v>
      </c>
      <c r="K66" s="157"/>
      <c r="L66" s="178" t="b">
        <f>IF(D66&gt;0,(VLOOKUP(D66,Families!$A$5:$I$196,5,0)))</f>
        <v>0</v>
      </c>
      <c r="M66" s="222"/>
      <c r="N66" s="208"/>
      <c r="O66" s="208"/>
      <c r="P66" s="208"/>
      <c r="Q66" s="208"/>
      <c r="R66" s="208"/>
      <c r="S66" s="208"/>
      <c r="T66" s="162">
        <f>IF(D66&gt;0,(VLOOKUP(D66,Families!$A$5:$I$196,3,0)),0)</f>
        <v>0</v>
      </c>
      <c r="U66" s="163">
        <f>IF(D66&gt;0,(VLOOKUP(D66,Families!$A$5:$I$196,7,0)),0)</f>
        <v>0</v>
      </c>
      <c r="V66" s="171">
        <f>IF(D66&gt;0,(VLOOKUP(D66,Families!$A$5:$I$196,8,0)),0)</f>
        <v>0</v>
      </c>
      <c r="W66" s="172">
        <f>IF(D66&gt;0,(VLOOKUP(D66,Families!$A$5:$I$196,9,0)),0)</f>
        <v>0</v>
      </c>
    </row>
    <row r="67" spans="1:23" s="173" customFormat="1" ht="15" customHeight="1" x14ac:dyDescent="0.3">
      <c r="A67" s="257"/>
      <c r="B67" s="258"/>
      <c r="C67" s="258"/>
      <c r="D67" s="250"/>
      <c r="E67" s="156">
        <f>IF(D67&gt;0,(VLOOKUP(D67,Families!$A$5:$I$196,2,0)),0)</f>
        <v>0</v>
      </c>
      <c r="F67" s="157"/>
      <c r="G67" s="157" t="s">
        <v>46</v>
      </c>
      <c r="H67" s="158"/>
      <c r="I67" s="159">
        <f>IF(F67=0,0,(H67*(VLOOKUP(F67,'Fee Schedule'!$C$2:$D$40,2,FALSE))))</f>
        <v>0</v>
      </c>
      <c r="J67" s="160" t="b">
        <f>IF(D67&gt;0,(IF(F67='Fee Schedule'!$C$2,'Fee Schedule'!$G$2,(IF(F67='Fee Schedule'!$C$3,'Fee Schedule'!$G$2,(IF(F67='Fee Schedule'!$C$4,'Fee Schedule'!$G$2,(IF(F67='Fee Schedule'!$C$5,'Fee Schedule'!$G$2,(IF(F67='Fee Schedule'!$C$6,'Fee Schedule'!$G$2,(IF(F67='Fee Schedule'!$C$7,'Fee Schedule'!$G$2,(IF(F67='Fee Schedule'!$C$14,'Fee Schedule'!$G$2,(IF(F67='Fee Schedule'!$C$26,'Fee Schedule'!$G$2,(VLOOKUP(D67,Families!$A$5:$I$196,4,0)))))))))))))))))))</f>
        <v>0</v>
      </c>
      <c r="K67" s="157"/>
      <c r="L67" s="178" t="b">
        <f>IF(D67&gt;0,(VLOOKUP(D67,Families!$A$5:$I$196,5,0)))</f>
        <v>0</v>
      </c>
      <c r="M67" s="222"/>
      <c r="N67" s="208"/>
      <c r="O67" s="208"/>
      <c r="P67" s="208"/>
      <c r="Q67" s="208"/>
      <c r="R67" s="208"/>
      <c r="S67" s="208"/>
      <c r="T67" s="162">
        <f>IF(D67&gt;0,(VLOOKUP(D67,Families!$A$5:$I$196,3,0)),0)</f>
        <v>0</v>
      </c>
      <c r="U67" s="163">
        <f>IF(D67&gt;0,(VLOOKUP(D67,Families!$A$5:$I$196,7,0)),0)</f>
        <v>0</v>
      </c>
      <c r="V67" s="171">
        <f>IF(D67&gt;0,(VLOOKUP(D67,Families!$A$5:$I$196,8,0)),0)</f>
        <v>0</v>
      </c>
      <c r="W67" s="172">
        <f>IF(D67&gt;0,(VLOOKUP(D67,Families!$A$5:$I$196,9,0)),0)</f>
        <v>0</v>
      </c>
    </row>
    <row r="68" spans="1:23" s="173" customFormat="1" ht="15" customHeight="1" x14ac:dyDescent="0.3">
      <c r="A68" s="257"/>
      <c r="B68" s="258"/>
      <c r="C68" s="258"/>
      <c r="D68" s="250"/>
      <c r="E68" s="156">
        <f>IF(D68&gt;0,(VLOOKUP(D68,Families!$A$5:$I$196,2,0)),0)</f>
        <v>0</v>
      </c>
      <c r="F68" s="157"/>
      <c r="G68" s="157" t="s">
        <v>46</v>
      </c>
      <c r="H68" s="158"/>
      <c r="I68" s="159">
        <f>IF(F68=0,0,(H68*(VLOOKUP(F68,'Fee Schedule'!$C$2:$D$40,2,FALSE))))</f>
        <v>0</v>
      </c>
      <c r="J68" s="160" t="b">
        <f>IF(D68&gt;0,(IF(F68='Fee Schedule'!$C$2,'Fee Schedule'!$G$2,(IF(F68='Fee Schedule'!$C$3,'Fee Schedule'!$G$2,(IF(F68='Fee Schedule'!$C$4,'Fee Schedule'!$G$2,(IF(F68='Fee Schedule'!$C$5,'Fee Schedule'!$G$2,(IF(F68='Fee Schedule'!$C$6,'Fee Schedule'!$G$2,(IF(F68='Fee Schedule'!$C$7,'Fee Schedule'!$G$2,(IF(F68='Fee Schedule'!$C$14,'Fee Schedule'!$G$2,(IF(F68='Fee Schedule'!$C$26,'Fee Schedule'!$G$2,(VLOOKUP(D68,Families!$A$5:$I$196,4,0)))))))))))))))))))</f>
        <v>0</v>
      </c>
      <c r="K68" s="157"/>
      <c r="L68" s="178" t="b">
        <f>IF(D68&gt;0,(VLOOKUP(D68,Families!$A$5:$I$196,5,0)))</f>
        <v>0</v>
      </c>
      <c r="M68" s="222"/>
      <c r="N68" s="208"/>
      <c r="O68" s="208"/>
      <c r="P68" s="208"/>
      <c r="Q68" s="208"/>
      <c r="R68" s="208"/>
      <c r="S68" s="208"/>
      <c r="T68" s="162">
        <f>IF(D68&gt;0,(VLOOKUP(D68,Families!$A$5:$I$196,3,0)),0)</f>
        <v>0</v>
      </c>
      <c r="U68" s="163">
        <f>IF(D68&gt;0,(VLOOKUP(D68,Families!$A$5:$I$196,7,0)),0)</f>
        <v>0</v>
      </c>
      <c r="V68" s="171">
        <f>IF(D68&gt;0,(VLOOKUP(D68,Families!$A$5:$I$196,8,0)),0)</f>
        <v>0</v>
      </c>
      <c r="W68" s="172">
        <f>IF(D68&gt;0,(VLOOKUP(D68,Families!$A$5:$I$196,9,0)),0)</f>
        <v>0</v>
      </c>
    </row>
    <row r="69" spans="1:23" s="173" customFormat="1" ht="15" customHeight="1" x14ac:dyDescent="0.3">
      <c r="A69" s="257"/>
      <c r="B69" s="258"/>
      <c r="C69" s="258"/>
      <c r="D69" s="250"/>
      <c r="E69" s="156">
        <f>IF(D69&gt;0,(VLOOKUP(D69,Families!$A$5:$I$196,2,0)),0)</f>
        <v>0</v>
      </c>
      <c r="F69" s="157"/>
      <c r="G69" s="157" t="s">
        <v>46</v>
      </c>
      <c r="H69" s="158"/>
      <c r="I69" s="159">
        <f>IF(F69=0,0,(H69*(VLOOKUP(F69,'Fee Schedule'!$C$2:$D$40,2,FALSE))))</f>
        <v>0</v>
      </c>
      <c r="J69" s="160" t="b">
        <f>IF(D69&gt;0,(IF(F69='Fee Schedule'!$C$2,'Fee Schedule'!$G$2,(IF(F69='Fee Schedule'!$C$3,'Fee Schedule'!$G$2,(IF(F69='Fee Schedule'!$C$4,'Fee Schedule'!$G$2,(IF(F69='Fee Schedule'!$C$5,'Fee Schedule'!$G$2,(IF(F69='Fee Schedule'!$C$6,'Fee Schedule'!$G$2,(IF(F69='Fee Schedule'!$C$7,'Fee Schedule'!$G$2,(IF(F69='Fee Schedule'!$C$14,'Fee Schedule'!$G$2,(IF(F69='Fee Schedule'!$C$26,'Fee Schedule'!$G$2,(VLOOKUP(D69,Families!$A$5:$I$196,4,0)))))))))))))))))))</f>
        <v>0</v>
      </c>
      <c r="K69" s="157"/>
      <c r="L69" s="178" t="b">
        <f>IF(D69&gt;0,(VLOOKUP(D69,Families!$A$5:$I$196,5,0)))</f>
        <v>0</v>
      </c>
      <c r="M69" s="222"/>
      <c r="N69" s="208"/>
      <c r="O69" s="208"/>
      <c r="P69" s="208"/>
      <c r="Q69" s="208"/>
      <c r="R69" s="208"/>
      <c r="S69" s="208"/>
      <c r="T69" s="162">
        <f>IF(D69&gt;0,(VLOOKUP(D69,Families!$A$5:$I$196,3,0)),0)</f>
        <v>0</v>
      </c>
      <c r="U69" s="163">
        <f>IF(D69&gt;0,(VLOOKUP(D69,Families!$A$5:$I$196,7,0)),0)</f>
        <v>0</v>
      </c>
      <c r="V69" s="171">
        <f>IF(D69&gt;0,(VLOOKUP(D69,Families!$A$5:$I$196,8,0)),0)</f>
        <v>0</v>
      </c>
      <c r="W69" s="172">
        <f>IF(D69&gt;0,(VLOOKUP(D69,Families!$A$5:$I$196,9,0)),0)</f>
        <v>0</v>
      </c>
    </row>
    <row r="70" spans="1:23" s="173" customFormat="1" ht="15" customHeight="1" x14ac:dyDescent="0.3">
      <c r="A70" s="257"/>
      <c r="B70" s="258"/>
      <c r="C70" s="258"/>
      <c r="D70" s="250"/>
      <c r="E70" s="156">
        <f>IF(D70&gt;0,(VLOOKUP(D70,Families!$A$5:$I$196,2,0)),0)</f>
        <v>0</v>
      </c>
      <c r="F70" s="157"/>
      <c r="G70" s="157" t="s">
        <v>46</v>
      </c>
      <c r="H70" s="158"/>
      <c r="I70" s="159">
        <f>IF(F70=0,0,(H70*(VLOOKUP(F70,'Fee Schedule'!$C$2:$D$40,2,FALSE))))</f>
        <v>0</v>
      </c>
      <c r="J70" s="160" t="b">
        <f>IF(D70&gt;0,(IF(F70='Fee Schedule'!$C$2,'Fee Schedule'!$G$2,(IF(F70='Fee Schedule'!$C$3,'Fee Schedule'!$G$2,(IF(F70='Fee Schedule'!$C$4,'Fee Schedule'!$G$2,(IF(F70='Fee Schedule'!$C$5,'Fee Schedule'!$G$2,(IF(F70='Fee Schedule'!$C$6,'Fee Schedule'!$G$2,(IF(F70='Fee Schedule'!$C$7,'Fee Schedule'!$G$2,(IF(F70='Fee Schedule'!$C$14,'Fee Schedule'!$G$2,(IF(F70='Fee Schedule'!$C$26,'Fee Schedule'!$G$2,(VLOOKUP(D70,Families!$A$5:$I$196,4,0)))))))))))))))))))</f>
        <v>0</v>
      </c>
      <c r="K70" s="157"/>
      <c r="L70" s="178" t="b">
        <f>IF(D70&gt;0,(VLOOKUP(D70,Families!$A$5:$I$196,5,0)))</f>
        <v>0</v>
      </c>
      <c r="M70" s="222"/>
      <c r="N70" s="208"/>
      <c r="O70" s="208"/>
      <c r="P70" s="208"/>
      <c r="Q70" s="208"/>
      <c r="R70" s="208"/>
      <c r="S70" s="208"/>
      <c r="T70" s="162">
        <f>IF(D70&gt;0,(VLOOKUP(D70,Families!$A$5:$I$196,3,0)),0)</f>
        <v>0</v>
      </c>
      <c r="U70" s="163">
        <f>IF(D70&gt;0,(VLOOKUP(D70,Families!$A$5:$I$196,7,0)),0)</f>
        <v>0</v>
      </c>
      <c r="V70" s="171">
        <f>IF(D70&gt;0,(VLOOKUP(D70,Families!$A$5:$I$196,8,0)),0)</f>
        <v>0</v>
      </c>
      <c r="W70" s="172">
        <f>IF(D70&gt;0,(VLOOKUP(D70,Families!$A$5:$I$196,9,0)),0)</f>
        <v>0</v>
      </c>
    </row>
    <row r="71" spans="1:23" s="173" customFormat="1" ht="15" customHeight="1" x14ac:dyDescent="0.3">
      <c r="A71" s="257"/>
      <c r="B71" s="258"/>
      <c r="C71" s="258"/>
      <c r="D71" s="250"/>
      <c r="E71" s="156">
        <f>IF(D71&gt;0,(VLOOKUP(D71,Families!$A$5:$I$196,2,0)),0)</f>
        <v>0</v>
      </c>
      <c r="F71" s="157"/>
      <c r="G71" s="157" t="s">
        <v>46</v>
      </c>
      <c r="H71" s="158"/>
      <c r="I71" s="159">
        <f>IF(F71=0,0,(H71*(VLOOKUP(F71,'Fee Schedule'!$C$2:$D$40,2,FALSE))))</f>
        <v>0</v>
      </c>
      <c r="J71" s="160" t="b">
        <f>IF(D71&gt;0,(IF(F71='Fee Schedule'!$C$2,'Fee Schedule'!$G$2,(IF(F71='Fee Schedule'!$C$3,'Fee Schedule'!$G$2,(IF(F71='Fee Schedule'!$C$4,'Fee Schedule'!$G$2,(IF(F71='Fee Schedule'!$C$5,'Fee Schedule'!$G$2,(IF(F71='Fee Schedule'!$C$6,'Fee Schedule'!$G$2,(IF(F71='Fee Schedule'!$C$7,'Fee Schedule'!$G$2,(IF(F71='Fee Schedule'!$C$14,'Fee Schedule'!$G$2,(IF(F71='Fee Schedule'!$C$26,'Fee Schedule'!$G$2,(VLOOKUP(D71,Families!$A$5:$I$196,4,0)))))))))))))))))))</f>
        <v>0</v>
      </c>
      <c r="K71" s="157"/>
      <c r="L71" s="178" t="b">
        <f>IF(D71&gt;0,(VLOOKUP(D71,Families!$A$5:$I$196,5,0)))</f>
        <v>0</v>
      </c>
      <c r="M71" s="222"/>
      <c r="N71" s="208"/>
      <c r="O71" s="208"/>
      <c r="P71" s="208"/>
      <c r="Q71" s="208"/>
      <c r="R71" s="208"/>
      <c r="S71" s="208"/>
      <c r="T71" s="162">
        <f>IF(D71&gt;0,(VLOOKUP(D71,Families!$A$5:$I$196,3,0)),0)</f>
        <v>0</v>
      </c>
      <c r="U71" s="163">
        <f>IF(D71&gt;0,(VLOOKUP(D71,Families!$A$5:$I$196,7,0)),0)</f>
        <v>0</v>
      </c>
      <c r="V71" s="171">
        <f>IF(D71&gt;0,(VLOOKUP(D71,Families!$A$5:$I$196,8,0)),0)</f>
        <v>0</v>
      </c>
      <c r="W71" s="172">
        <f>IF(D71&gt;0,(VLOOKUP(D71,Families!$A$5:$I$196,9,0)),0)</f>
        <v>0</v>
      </c>
    </row>
    <row r="72" spans="1:23" s="173" customFormat="1" ht="15" customHeight="1" x14ac:dyDescent="0.3">
      <c r="A72" s="257"/>
      <c r="B72" s="258"/>
      <c r="C72" s="258"/>
      <c r="D72" s="250"/>
      <c r="E72" s="156">
        <f>IF(D72&gt;0,(VLOOKUP(D72,Families!$A$5:$I$196,2,0)),0)</f>
        <v>0</v>
      </c>
      <c r="F72" s="157"/>
      <c r="G72" s="157" t="s">
        <v>46</v>
      </c>
      <c r="H72" s="158"/>
      <c r="I72" s="159">
        <f>IF(F72=0,0,(H72*(VLOOKUP(F72,'Fee Schedule'!$C$2:$D$40,2,FALSE))))</f>
        <v>0</v>
      </c>
      <c r="J72" s="160" t="b">
        <f>IF(D72&gt;0,(IF(F72='Fee Schedule'!$C$2,'Fee Schedule'!$G$2,(IF(F72='Fee Schedule'!$C$3,'Fee Schedule'!$G$2,(IF(F72='Fee Schedule'!$C$4,'Fee Schedule'!$G$2,(IF(F72='Fee Schedule'!$C$5,'Fee Schedule'!$G$2,(IF(F72='Fee Schedule'!$C$6,'Fee Schedule'!$G$2,(IF(F72='Fee Schedule'!$C$7,'Fee Schedule'!$G$2,(IF(F72='Fee Schedule'!$C$14,'Fee Schedule'!$G$2,(IF(F72='Fee Schedule'!$C$26,'Fee Schedule'!$G$2,(VLOOKUP(D72,Families!$A$5:$I$196,4,0)))))))))))))))))))</f>
        <v>0</v>
      </c>
      <c r="K72" s="157"/>
      <c r="L72" s="178" t="b">
        <f>IF(D72&gt;0,(VLOOKUP(D72,Families!$A$5:$I$196,5,0)))</f>
        <v>0</v>
      </c>
      <c r="M72" s="222"/>
      <c r="N72" s="208"/>
      <c r="O72" s="208"/>
      <c r="P72" s="208"/>
      <c r="Q72" s="208"/>
      <c r="R72" s="208"/>
      <c r="S72" s="208"/>
      <c r="T72" s="162">
        <f>IF(D72&gt;0,(VLOOKUP(D72,Families!$A$5:$I$196,3,0)),0)</f>
        <v>0</v>
      </c>
      <c r="U72" s="163">
        <f>IF(D72&gt;0,(VLOOKUP(D72,Families!$A$5:$I$196,7,0)),0)</f>
        <v>0</v>
      </c>
      <c r="V72" s="171">
        <f>IF(D72&gt;0,(VLOOKUP(D72,Families!$A$5:$I$196,8,0)),0)</f>
        <v>0</v>
      </c>
      <c r="W72" s="172">
        <f>IF(D72&gt;0,(VLOOKUP(D72,Families!$A$5:$I$196,9,0)),0)</f>
        <v>0</v>
      </c>
    </row>
    <row r="73" spans="1:23" s="173" customFormat="1" ht="15" customHeight="1" x14ac:dyDescent="0.3">
      <c r="A73" s="257"/>
      <c r="B73" s="258"/>
      <c r="C73" s="258"/>
      <c r="D73" s="250"/>
      <c r="E73" s="156">
        <f>IF(D73&gt;0,(VLOOKUP(D73,Families!$A$5:$I$196,2,0)),0)</f>
        <v>0</v>
      </c>
      <c r="F73" s="157"/>
      <c r="G73" s="157" t="s">
        <v>46</v>
      </c>
      <c r="H73" s="158"/>
      <c r="I73" s="159">
        <f>IF(F73=0,0,(H73*(VLOOKUP(F73,'Fee Schedule'!$C$2:$D$40,2,FALSE))))</f>
        <v>0</v>
      </c>
      <c r="J73" s="160" t="b">
        <f>IF(D73&gt;0,(IF(F73='Fee Schedule'!$C$2,'Fee Schedule'!$G$2,(IF(F73='Fee Schedule'!$C$3,'Fee Schedule'!$G$2,(IF(F73='Fee Schedule'!$C$4,'Fee Schedule'!$G$2,(IF(F73='Fee Schedule'!$C$5,'Fee Schedule'!$G$2,(IF(F73='Fee Schedule'!$C$6,'Fee Schedule'!$G$2,(IF(F73='Fee Schedule'!$C$7,'Fee Schedule'!$G$2,(IF(F73='Fee Schedule'!$C$14,'Fee Schedule'!$G$2,(IF(F73='Fee Schedule'!$C$26,'Fee Schedule'!$G$2,(VLOOKUP(D73,Families!$A$5:$I$196,4,0)))))))))))))))))))</f>
        <v>0</v>
      </c>
      <c r="K73" s="157"/>
      <c r="L73" s="178" t="b">
        <f>IF(D73&gt;0,(VLOOKUP(D73,Families!$A$5:$I$196,5,0)))</f>
        <v>0</v>
      </c>
      <c r="M73" s="222"/>
      <c r="N73" s="208"/>
      <c r="O73" s="208"/>
      <c r="P73" s="208"/>
      <c r="Q73" s="208"/>
      <c r="R73" s="208"/>
      <c r="S73" s="208"/>
      <c r="T73" s="162">
        <f>IF(D73&gt;0,(VLOOKUP(D73,Families!$A$5:$I$196,3,0)),0)</f>
        <v>0</v>
      </c>
      <c r="U73" s="163">
        <f>IF(D73&gt;0,(VLOOKUP(D73,Families!$A$5:$I$196,7,0)),0)</f>
        <v>0</v>
      </c>
      <c r="V73" s="171">
        <f>IF(D73&gt;0,(VLOOKUP(D73,Families!$A$5:$I$196,8,0)),0)</f>
        <v>0</v>
      </c>
      <c r="W73" s="172">
        <f>IF(D73&gt;0,(VLOOKUP(D73,Families!$A$5:$I$196,9,0)),0)</f>
        <v>0</v>
      </c>
    </row>
    <row r="74" spans="1:23" s="173" customFormat="1" ht="15" customHeight="1" x14ac:dyDescent="0.3">
      <c r="A74" s="257"/>
      <c r="B74" s="258"/>
      <c r="C74" s="258"/>
      <c r="D74" s="250"/>
      <c r="E74" s="156">
        <f>IF(D74&gt;0,(VLOOKUP(D74,Families!$A$5:$I$196,2,0)),0)</f>
        <v>0</v>
      </c>
      <c r="F74" s="157"/>
      <c r="G74" s="157" t="s">
        <v>46</v>
      </c>
      <c r="H74" s="158"/>
      <c r="I74" s="159">
        <f>IF(F74=0,0,(H74*(VLOOKUP(F74,'Fee Schedule'!$C$2:$D$40,2,FALSE))))</f>
        <v>0</v>
      </c>
      <c r="J74" s="160" t="b">
        <f>IF(D74&gt;0,(IF(F74='Fee Schedule'!$C$2,'Fee Schedule'!$G$2,(IF(F74='Fee Schedule'!$C$3,'Fee Schedule'!$G$2,(IF(F74='Fee Schedule'!$C$4,'Fee Schedule'!$G$2,(IF(F74='Fee Schedule'!$C$5,'Fee Schedule'!$G$2,(IF(F74='Fee Schedule'!$C$6,'Fee Schedule'!$G$2,(IF(F74='Fee Schedule'!$C$7,'Fee Schedule'!$G$2,(IF(F74='Fee Schedule'!$C$14,'Fee Schedule'!$G$2,(IF(F74='Fee Schedule'!$C$26,'Fee Schedule'!$G$2,(VLOOKUP(D74,Families!$A$5:$I$196,4,0)))))))))))))))))))</f>
        <v>0</v>
      </c>
      <c r="K74" s="157"/>
      <c r="L74" s="178" t="b">
        <f>IF(D74&gt;0,(VLOOKUP(D74,Families!$A$5:$I$196,5,0)))</f>
        <v>0</v>
      </c>
      <c r="M74" s="222"/>
      <c r="N74" s="208"/>
      <c r="O74" s="208"/>
      <c r="P74" s="208"/>
      <c r="Q74" s="208"/>
      <c r="R74" s="208"/>
      <c r="S74" s="208"/>
      <c r="T74" s="162">
        <f>IF(D74&gt;0,(VLOOKUP(D74,Families!$A$5:$I$196,3,0)),0)</f>
        <v>0</v>
      </c>
      <c r="U74" s="163">
        <f>IF(D74&gt;0,(VLOOKUP(D74,Families!$A$5:$I$196,7,0)),0)</f>
        <v>0</v>
      </c>
      <c r="V74" s="171">
        <f>IF(D74&gt;0,(VLOOKUP(D74,Families!$A$5:$I$196,8,0)),0)</f>
        <v>0</v>
      </c>
      <c r="W74" s="172">
        <f>IF(D74&gt;0,(VLOOKUP(D74,Families!$A$5:$I$196,9,0)),0)</f>
        <v>0</v>
      </c>
    </row>
    <row r="75" spans="1:23" s="173" customFormat="1" ht="15" customHeight="1" x14ac:dyDescent="0.3">
      <c r="A75" s="257"/>
      <c r="B75" s="258"/>
      <c r="C75" s="258"/>
      <c r="D75" s="250"/>
      <c r="E75" s="156">
        <f>IF(D75&gt;0,(VLOOKUP(D75,Families!$A$5:$I$196,2,0)),0)</f>
        <v>0</v>
      </c>
      <c r="F75" s="157"/>
      <c r="G75" s="157" t="s">
        <v>46</v>
      </c>
      <c r="H75" s="158"/>
      <c r="I75" s="159">
        <f>IF(F75=0,0,(H75*(VLOOKUP(F75,'Fee Schedule'!$C$2:$D$40,2,FALSE))))</f>
        <v>0</v>
      </c>
      <c r="J75" s="160" t="b">
        <f>IF(D75&gt;0,(IF(F75='Fee Schedule'!$C$2,'Fee Schedule'!$G$2,(IF(F75='Fee Schedule'!$C$3,'Fee Schedule'!$G$2,(IF(F75='Fee Schedule'!$C$4,'Fee Schedule'!$G$2,(IF(F75='Fee Schedule'!$C$5,'Fee Schedule'!$G$2,(IF(F75='Fee Schedule'!$C$6,'Fee Schedule'!$G$2,(IF(F75='Fee Schedule'!$C$7,'Fee Schedule'!$G$2,(IF(F75='Fee Schedule'!$C$14,'Fee Schedule'!$G$2,(IF(F75='Fee Schedule'!$C$26,'Fee Schedule'!$G$2,(VLOOKUP(D75,Families!$A$5:$I$196,4,0)))))))))))))))))))</f>
        <v>0</v>
      </c>
      <c r="K75" s="157"/>
      <c r="L75" s="178" t="b">
        <f>IF(D75&gt;0,(VLOOKUP(D75,Families!$A$5:$I$196,5,0)))</f>
        <v>0</v>
      </c>
      <c r="M75" s="222"/>
      <c r="N75" s="208"/>
      <c r="O75" s="208"/>
      <c r="P75" s="208"/>
      <c r="Q75" s="208"/>
      <c r="R75" s="208"/>
      <c r="S75" s="208"/>
      <c r="T75" s="162">
        <f>IF(D75&gt;0,(VLOOKUP(D75,Families!$A$5:$I$196,3,0)),0)</f>
        <v>0</v>
      </c>
      <c r="U75" s="163">
        <f>IF(D75&gt;0,(VLOOKUP(D75,Families!$A$5:$I$196,7,0)),0)</f>
        <v>0</v>
      </c>
      <c r="V75" s="171">
        <f>IF(D75&gt;0,(VLOOKUP(D75,Families!$A$5:$I$196,8,0)),0)</f>
        <v>0</v>
      </c>
      <c r="W75" s="172">
        <f>IF(D75&gt;0,(VLOOKUP(D75,Families!$A$5:$I$196,9,0)),0)</f>
        <v>0</v>
      </c>
    </row>
    <row r="76" spans="1:23" s="173" customFormat="1" ht="15" customHeight="1" x14ac:dyDescent="0.3">
      <c r="A76" s="257"/>
      <c r="B76" s="258"/>
      <c r="C76" s="258"/>
      <c r="D76" s="250"/>
      <c r="E76" s="156">
        <f>IF(D76&gt;0,(VLOOKUP(D76,Families!$A$5:$I$196,2,0)),0)</f>
        <v>0</v>
      </c>
      <c r="F76" s="157"/>
      <c r="G76" s="157" t="s">
        <v>46</v>
      </c>
      <c r="H76" s="158"/>
      <c r="I76" s="159">
        <f>IF(F76=0,0,(H76*(VLOOKUP(F76,'Fee Schedule'!$C$2:$D$40,2,FALSE))))</f>
        <v>0</v>
      </c>
      <c r="J76" s="160" t="b">
        <f>IF(D76&gt;0,(IF(F76='Fee Schedule'!$C$2,'Fee Schedule'!$G$2,(IF(F76='Fee Schedule'!$C$3,'Fee Schedule'!$G$2,(IF(F76='Fee Schedule'!$C$4,'Fee Schedule'!$G$2,(IF(F76='Fee Schedule'!$C$5,'Fee Schedule'!$G$2,(IF(F76='Fee Schedule'!$C$6,'Fee Schedule'!$G$2,(IF(F76='Fee Schedule'!$C$7,'Fee Schedule'!$G$2,(IF(F76='Fee Schedule'!$C$14,'Fee Schedule'!$G$2,(IF(F76='Fee Schedule'!$C$26,'Fee Schedule'!$G$2,(VLOOKUP(D76,Families!$A$5:$I$196,4,0)))))))))))))))))))</f>
        <v>0</v>
      </c>
      <c r="K76" s="157"/>
      <c r="L76" s="178" t="b">
        <f>IF(D76&gt;0,(VLOOKUP(D76,Families!$A$5:$I$196,5,0)))</f>
        <v>0</v>
      </c>
      <c r="M76" s="222"/>
      <c r="N76" s="208"/>
      <c r="O76" s="208"/>
      <c r="P76" s="208"/>
      <c r="Q76" s="208"/>
      <c r="R76" s="208"/>
      <c r="S76" s="208"/>
      <c r="T76" s="162">
        <f>IF(D76&gt;0,(VLOOKUP(D76,Families!$A$5:$I$196,3,0)),0)</f>
        <v>0</v>
      </c>
      <c r="U76" s="163">
        <f>IF(D76&gt;0,(VLOOKUP(D76,Families!$A$5:$I$196,7,0)),0)</f>
        <v>0</v>
      </c>
      <c r="V76" s="171">
        <f>IF(D76&gt;0,(VLOOKUP(D76,Families!$A$5:$I$196,8,0)),0)</f>
        <v>0</v>
      </c>
      <c r="W76" s="172">
        <f>IF(D76&gt;0,(VLOOKUP(D76,Families!$A$5:$I$196,9,0)),0)</f>
        <v>0</v>
      </c>
    </row>
    <row r="77" spans="1:23" s="173" customFormat="1" ht="15" customHeight="1" x14ac:dyDescent="0.3">
      <c r="A77" s="257"/>
      <c r="B77" s="258"/>
      <c r="C77" s="258"/>
      <c r="D77" s="250"/>
      <c r="E77" s="156">
        <f>IF(D77&gt;0,(VLOOKUP(D77,Families!$A$5:$I$196,2,0)),0)</f>
        <v>0</v>
      </c>
      <c r="F77" s="157"/>
      <c r="G77" s="157" t="s">
        <v>46</v>
      </c>
      <c r="H77" s="158"/>
      <c r="I77" s="159">
        <f>IF(F77=0,0,(H77*(VLOOKUP(F77,'Fee Schedule'!$C$2:$D$40,2,FALSE))))</f>
        <v>0</v>
      </c>
      <c r="J77" s="160" t="b">
        <f>IF(D77&gt;0,(IF(F77='Fee Schedule'!$C$2,'Fee Schedule'!$G$2,(IF(F77='Fee Schedule'!$C$3,'Fee Schedule'!$G$2,(IF(F77='Fee Schedule'!$C$4,'Fee Schedule'!$G$2,(IF(F77='Fee Schedule'!$C$5,'Fee Schedule'!$G$2,(IF(F77='Fee Schedule'!$C$6,'Fee Schedule'!$G$2,(IF(F77='Fee Schedule'!$C$7,'Fee Schedule'!$G$2,(IF(F77='Fee Schedule'!$C$14,'Fee Schedule'!$G$2,(IF(F77='Fee Schedule'!$C$26,'Fee Schedule'!$G$2,(VLOOKUP(D77,Families!$A$5:$I$196,4,0)))))))))))))))))))</f>
        <v>0</v>
      </c>
      <c r="K77" s="157"/>
      <c r="L77" s="178" t="b">
        <f>IF(D77&gt;0,(VLOOKUP(D77,Families!$A$5:$I$196,5,0)))</f>
        <v>0</v>
      </c>
      <c r="M77" s="222"/>
      <c r="N77" s="208"/>
      <c r="O77" s="208"/>
      <c r="P77" s="208"/>
      <c r="Q77" s="208"/>
      <c r="R77" s="208"/>
      <c r="S77" s="208"/>
      <c r="T77" s="162">
        <f>IF(D77&gt;0,(VLOOKUP(D77,Families!$A$5:$I$196,3,0)),0)</f>
        <v>0</v>
      </c>
      <c r="U77" s="163">
        <f>IF(D77&gt;0,(VLOOKUP(D77,Families!$A$5:$I$196,7,0)),0)</f>
        <v>0</v>
      </c>
      <c r="V77" s="171">
        <f>IF(D77&gt;0,(VLOOKUP(D77,Families!$A$5:$I$196,8,0)),0)</f>
        <v>0</v>
      </c>
      <c r="W77" s="172">
        <f>IF(D77&gt;0,(VLOOKUP(D77,Families!$A$5:$I$196,9,0)),0)</f>
        <v>0</v>
      </c>
    </row>
    <row r="78" spans="1:23" s="173" customFormat="1" ht="15" customHeight="1" x14ac:dyDescent="0.3">
      <c r="A78" s="257"/>
      <c r="B78" s="258"/>
      <c r="C78" s="258"/>
      <c r="D78" s="250"/>
      <c r="E78" s="156">
        <f>IF(D78&gt;0,(VLOOKUP(D78,Families!$A$5:$I$196,2,0)),0)</f>
        <v>0</v>
      </c>
      <c r="F78" s="157"/>
      <c r="G78" s="157" t="s">
        <v>46</v>
      </c>
      <c r="H78" s="158"/>
      <c r="I78" s="159">
        <f>IF(F78=0,0,(H78*(VLOOKUP(F78,'Fee Schedule'!$C$2:$D$40,2,FALSE))))</f>
        <v>0</v>
      </c>
      <c r="J78" s="160" t="b">
        <f>IF(D78&gt;0,(IF(F78='Fee Schedule'!$C$2,'Fee Schedule'!$G$2,(IF(F78='Fee Schedule'!$C$3,'Fee Schedule'!$G$2,(IF(F78='Fee Schedule'!$C$4,'Fee Schedule'!$G$2,(IF(F78='Fee Schedule'!$C$5,'Fee Schedule'!$G$2,(IF(F78='Fee Schedule'!$C$6,'Fee Schedule'!$G$2,(IF(F78='Fee Schedule'!$C$7,'Fee Schedule'!$G$2,(IF(F78='Fee Schedule'!$C$14,'Fee Schedule'!$G$2,(IF(F78='Fee Schedule'!$C$26,'Fee Schedule'!$G$2,(VLOOKUP(D78,Families!$A$5:$I$196,4,0)))))))))))))))))))</f>
        <v>0</v>
      </c>
      <c r="K78" s="157"/>
      <c r="L78" s="178" t="b">
        <f>IF(D78&gt;0,(VLOOKUP(D78,Families!$A$5:$I$196,5,0)))</f>
        <v>0</v>
      </c>
      <c r="M78" s="222"/>
      <c r="N78" s="208"/>
      <c r="O78" s="208"/>
      <c r="P78" s="208"/>
      <c r="Q78" s="208"/>
      <c r="R78" s="208"/>
      <c r="S78" s="208"/>
      <c r="T78" s="162">
        <f>IF(D78&gt;0,(VLOOKUP(D78,Families!$A$5:$I$196,3,0)),0)</f>
        <v>0</v>
      </c>
      <c r="U78" s="163">
        <f>IF(D78&gt;0,(VLOOKUP(D78,Families!$A$5:$I$196,7,0)),0)</f>
        <v>0</v>
      </c>
      <c r="V78" s="171">
        <f>IF(D78&gt;0,(VLOOKUP(D78,Families!$A$5:$I$196,8,0)),0)</f>
        <v>0</v>
      </c>
      <c r="W78" s="172">
        <f>IF(D78&gt;0,(VLOOKUP(D78,Families!$A$5:$I$196,9,0)),0)</f>
        <v>0</v>
      </c>
    </row>
    <row r="79" spans="1:23" s="173" customFormat="1" ht="15" customHeight="1" x14ac:dyDescent="0.3">
      <c r="A79" s="257"/>
      <c r="B79" s="258"/>
      <c r="C79" s="258"/>
      <c r="D79" s="250"/>
      <c r="E79" s="156">
        <f>IF(D79&gt;0,(VLOOKUP(D79,Families!$A$5:$I$196,2,0)),0)</f>
        <v>0</v>
      </c>
      <c r="F79" s="157"/>
      <c r="G79" s="157" t="s">
        <v>46</v>
      </c>
      <c r="H79" s="158"/>
      <c r="I79" s="159">
        <f>IF(F79=0,0,(H79*(VLOOKUP(F79,'Fee Schedule'!$C$2:$D$40,2,FALSE))))</f>
        <v>0</v>
      </c>
      <c r="J79" s="160" t="b">
        <f>IF(D79&gt;0,(IF(F79='Fee Schedule'!$C$2,'Fee Schedule'!$G$2,(IF(F79='Fee Schedule'!$C$3,'Fee Schedule'!$G$2,(IF(F79='Fee Schedule'!$C$4,'Fee Schedule'!$G$2,(IF(F79='Fee Schedule'!$C$5,'Fee Schedule'!$G$2,(IF(F79='Fee Schedule'!$C$6,'Fee Schedule'!$G$2,(IF(F79='Fee Schedule'!$C$7,'Fee Schedule'!$G$2,(IF(F79='Fee Schedule'!$C$14,'Fee Schedule'!$G$2,(IF(F79='Fee Schedule'!$C$26,'Fee Schedule'!$G$2,(VLOOKUP(D79,Families!$A$5:$I$196,4,0)))))))))))))))))))</f>
        <v>0</v>
      </c>
      <c r="K79" s="157"/>
      <c r="L79" s="178" t="b">
        <f>IF(D79&gt;0,(VLOOKUP(D79,Families!$A$5:$I$196,5,0)))</f>
        <v>0</v>
      </c>
      <c r="M79" s="222"/>
      <c r="N79" s="208"/>
      <c r="O79" s="208"/>
      <c r="P79" s="208"/>
      <c r="Q79" s="208"/>
      <c r="R79" s="208"/>
      <c r="S79" s="208"/>
      <c r="T79" s="162">
        <f>IF(D79&gt;0,(VLOOKUP(D79,Families!$A$5:$I$196,3,0)),0)</f>
        <v>0</v>
      </c>
      <c r="U79" s="163">
        <f>IF(D79&gt;0,(VLOOKUP(D79,Families!$A$5:$I$196,7,0)),0)</f>
        <v>0</v>
      </c>
      <c r="V79" s="171">
        <f>IF(D79&gt;0,(VLOOKUP(D79,Families!$A$5:$I$196,8,0)),0)</f>
        <v>0</v>
      </c>
      <c r="W79" s="172">
        <f>IF(D79&gt;0,(VLOOKUP(D79,Families!$A$5:$I$196,9,0)),0)</f>
        <v>0</v>
      </c>
    </row>
    <row r="80" spans="1:23" s="173" customFormat="1" ht="15" customHeight="1" x14ac:dyDescent="0.3">
      <c r="A80" s="257"/>
      <c r="B80" s="258"/>
      <c r="C80" s="258"/>
      <c r="D80" s="250"/>
      <c r="E80" s="156">
        <f>IF(D80&gt;0,(VLOOKUP(D80,Families!$A$5:$I$196,2,0)),0)</f>
        <v>0</v>
      </c>
      <c r="F80" s="157"/>
      <c r="G80" s="157" t="s">
        <v>46</v>
      </c>
      <c r="H80" s="158"/>
      <c r="I80" s="159">
        <f>IF(F80=0,0,(H80*(VLOOKUP(F80,'Fee Schedule'!$C$2:$D$40,2,FALSE))))</f>
        <v>0</v>
      </c>
      <c r="J80" s="160" t="b">
        <f>IF(D80&gt;0,(IF(F80='Fee Schedule'!$C$2,'Fee Schedule'!$G$2,(IF(F80='Fee Schedule'!$C$3,'Fee Schedule'!$G$2,(IF(F80='Fee Schedule'!$C$4,'Fee Schedule'!$G$2,(IF(F80='Fee Schedule'!$C$5,'Fee Schedule'!$G$2,(IF(F80='Fee Schedule'!$C$6,'Fee Schedule'!$G$2,(IF(F80='Fee Schedule'!$C$7,'Fee Schedule'!$G$2,(IF(F80='Fee Schedule'!$C$14,'Fee Schedule'!$G$2,(IF(F80='Fee Schedule'!$C$26,'Fee Schedule'!$G$2,(VLOOKUP(D80,Families!$A$5:$I$196,4,0)))))))))))))))))))</f>
        <v>0</v>
      </c>
      <c r="K80" s="157"/>
      <c r="L80" s="178" t="b">
        <f>IF(D80&gt;0,(VLOOKUP(D80,Families!$A$5:$I$196,5,0)))</f>
        <v>0</v>
      </c>
      <c r="M80" s="222"/>
      <c r="N80" s="208"/>
      <c r="O80" s="208"/>
      <c r="P80" s="208"/>
      <c r="Q80" s="208"/>
      <c r="R80" s="208"/>
      <c r="S80" s="208"/>
      <c r="T80" s="162">
        <f>IF(D80&gt;0,(VLOOKUP(D80,Families!$A$5:$I$196,3,0)),0)</f>
        <v>0</v>
      </c>
      <c r="U80" s="163">
        <f>IF(D80&gt;0,(VLOOKUP(D80,Families!$A$5:$I$196,7,0)),0)</f>
        <v>0</v>
      </c>
      <c r="V80" s="171">
        <f>IF(D80&gt;0,(VLOOKUP(D80,Families!$A$5:$I$196,8,0)),0)</f>
        <v>0</v>
      </c>
      <c r="W80" s="172">
        <f>IF(D80&gt;0,(VLOOKUP(D80,Families!$A$5:$I$196,9,0)),0)</f>
        <v>0</v>
      </c>
    </row>
    <row r="81" spans="1:23" s="173" customFormat="1" ht="15" customHeight="1" x14ac:dyDescent="0.3">
      <c r="A81" s="257"/>
      <c r="B81" s="258"/>
      <c r="C81" s="258"/>
      <c r="D81" s="250"/>
      <c r="E81" s="156">
        <f>IF(D81&gt;0,(VLOOKUP(D81,Families!$A$5:$I$196,2,0)),0)</f>
        <v>0</v>
      </c>
      <c r="F81" s="157"/>
      <c r="G81" s="157" t="s">
        <v>46</v>
      </c>
      <c r="H81" s="158"/>
      <c r="I81" s="159">
        <f>IF(F81=0,0,(H81*(VLOOKUP(F81,'Fee Schedule'!$C$2:$D$40,2,FALSE))))</f>
        <v>0</v>
      </c>
      <c r="J81" s="160" t="b">
        <f>IF(D81&gt;0,(IF(F81='Fee Schedule'!$C$2,'Fee Schedule'!$G$2,(IF(F81='Fee Schedule'!$C$3,'Fee Schedule'!$G$2,(IF(F81='Fee Schedule'!$C$4,'Fee Schedule'!$G$2,(IF(F81='Fee Schedule'!$C$5,'Fee Schedule'!$G$2,(IF(F81='Fee Schedule'!$C$6,'Fee Schedule'!$G$2,(IF(F81='Fee Schedule'!$C$7,'Fee Schedule'!$G$2,(IF(F81='Fee Schedule'!$C$14,'Fee Schedule'!$G$2,(IF(F81='Fee Schedule'!$C$26,'Fee Schedule'!$G$2,(VLOOKUP(D81,Families!$A$5:$I$196,4,0)))))))))))))))))))</f>
        <v>0</v>
      </c>
      <c r="K81" s="157"/>
      <c r="L81" s="178" t="b">
        <f>IF(D81&gt;0,(VLOOKUP(D81,Families!$A$5:$I$196,5,0)))</f>
        <v>0</v>
      </c>
      <c r="M81" s="222"/>
      <c r="N81" s="208"/>
      <c r="O81" s="208"/>
      <c r="P81" s="208"/>
      <c r="Q81" s="208"/>
      <c r="R81" s="208"/>
      <c r="S81" s="208"/>
      <c r="T81" s="162">
        <f>IF(D81&gt;0,(VLOOKUP(D81,Families!$A$5:$I$196,3,0)),0)</f>
        <v>0</v>
      </c>
      <c r="U81" s="163">
        <f>IF(D81&gt;0,(VLOOKUP(D81,Families!$A$5:$I$196,7,0)),0)</f>
        <v>0</v>
      </c>
      <c r="V81" s="171">
        <f>IF(D81&gt;0,(VLOOKUP(D81,Families!$A$5:$I$196,8,0)),0)</f>
        <v>0</v>
      </c>
      <c r="W81" s="172">
        <f>IF(D81&gt;0,(VLOOKUP(D81,Families!$A$5:$I$196,9,0)),0)</f>
        <v>0</v>
      </c>
    </row>
    <row r="82" spans="1:23" s="173" customFormat="1" ht="15" customHeight="1" x14ac:dyDescent="0.3">
      <c r="A82" s="257"/>
      <c r="B82" s="258"/>
      <c r="C82" s="258"/>
      <c r="D82" s="250"/>
      <c r="E82" s="156">
        <f>IF(D82&gt;0,(VLOOKUP(D82,Families!$A$5:$I$196,2,0)),0)</f>
        <v>0</v>
      </c>
      <c r="F82" s="157"/>
      <c r="G82" s="157" t="s">
        <v>46</v>
      </c>
      <c r="H82" s="158"/>
      <c r="I82" s="159">
        <f>IF(F82=0,0,(H82*(VLOOKUP(F82,'Fee Schedule'!$C$2:$D$40,2,FALSE))))</f>
        <v>0</v>
      </c>
      <c r="J82" s="160" t="b">
        <f>IF(D82&gt;0,(IF(F82='Fee Schedule'!$C$2,'Fee Schedule'!$G$2,(IF(F82='Fee Schedule'!$C$3,'Fee Schedule'!$G$2,(IF(F82='Fee Schedule'!$C$4,'Fee Schedule'!$G$2,(IF(F82='Fee Schedule'!$C$5,'Fee Schedule'!$G$2,(IF(F82='Fee Schedule'!$C$6,'Fee Schedule'!$G$2,(IF(F82='Fee Schedule'!$C$7,'Fee Schedule'!$G$2,(IF(F82='Fee Schedule'!$C$14,'Fee Schedule'!$G$2,(IF(F82='Fee Schedule'!$C$26,'Fee Schedule'!$G$2,(VLOOKUP(D82,Families!$A$5:$I$196,4,0)))))))))))))))))))</f>
        <v>0</v>
      </c>
      <c r="K82" s="157"/>
      <c r="L82" s="178" t="b">
        <f>IF(D82&gt;0,(VLOOKUP(D82,Families!$A$5:$I$196,5,0)))</f>
        <v>0</v>
      </c>
      <c r="M82" s="222"/>
      <c r="N82" s="208"/>
      <c r="O82" s="208"/>
      <c r="P82" s="208"/>
      <c r="Q82" s="208"/>
      <c r="R82" s="208"/>
      <c r="S82" s="208"/>
      <c r="T82" s="162">
        <f>IF(D82&gt;0,(VLOOKUP(D82,Families!$A$5:$I$196,3,0)),0)</f>
        <v>0</v>
      </c>
      <c r="U82" s="163">
        <f>IF(D82&gt;0,(VLOOKUP(D82,Families!$A$5:$I$196,7,0)),0)</f>
        <v>0</v>
      </c>
      <c r="V82" s="171">
        <f>IF(D82&gt;0,(VLOOKUP(D82,Families!$A$5:$I$196,8,0)),0)</f>
        <v>0</v>
      </c>
      <c r="W82" s="172">
        <f>IF(D82&gt;0,(VLOOKUP(D82,Families!$A$5:$I$196,9,0)),0)</f>
        <v>0</v>
      </c>
    </row>
    <row r="83" spans="1:23" s="173" customFormat="1" ht="15" customHeight="1" x14ac:dyDescent="0.3">
      <c r="A83" s="257"/>
      <c r="B83" s="258"/>
      <c r="C83" s="258"/>
      <c r="D83" s="250"/>
      <c r="E83" s="156">
        <f>IF(D83&gt;0,(VLOOKUP(D83,Families!$A$5:$I$196,2,0)),0)</f>
        <v>0</v>
      </c>
      <c r="F83" s="157"/>
      <c r="G83" s="157" t="s">
        <v>46</v>
      </c>
      <c r="H83" s="158"/>
      <c r="I83" s="159">
        <f>IF(F83=0,0,(H83*(VLOOKUP(F83,'Fee Schedule'!$C$2:$D$40,2,FALSE))))</f>
        <v>0</v>
      </c>
      <c r="J83" s="160" t="b">
        <f>IF(D83&gt;0,(IF(F83='Fee Schedule'!$C$2,'Fee Schedule'!$G$2,(IF(F83='Fee Schedule'!$C$3,'Fee Schedule'!$G$2,(IF(F83='Fee Schedule'!$C$4,'Fee Schedule'!$G$2,(IF(F83='Fee Schedule'!$C$5,'Fee Schedule'!$G$2,(IF(F83='Fee Schedule'!$C$6,'Fee Schedule'!$G$2,(IF(F83='Fee Schedule'!$C$7,'Fee Schedule'!$G$2,(IF(F83='Fee Schedule'!$C$14,'Fee Schedule'!$G$2,(IF(F83='Fee Schedule'!$C$26,'Fee Schedule'!$G$2,(VLOOKUP(D83,Families!$A$5:$I$196,4,0)))))))))))))))))))</f>
        <v>0</v>
      </c>
      <c r="K83" s="157"/>
      <c r="L83" s="178" t="b">
        <f>IF(D83&gt;0,(VLOOKUP(D83,Families!$A$5:$I$196,5,0)))</f>
        <v>0</v>
      </c>
      <c r="M83" s="222"/>
      <c r="N83" s="208"/>
      <c r="O83" s="208"/>
      <c r="P83" s="208"/>
      <c r="Q83" s="208"/>
      <c r="R83" s="208"/>
      <c r="S83" s="208"/>
      <c r="T83" s="162">
        <f>IF(D83&gt;0,(VLOOKUP(D83,Families!$A$5:$I$196,3,0)),0)</f>
        <v>0</v>
      </c>
      <c r="U83" s="163">
        <f>IF(D83&gt;0,(VLOOKUP(D83,Families!$A$5:$I$196,7,0)),0)</f>
        <v>0</v>
      </c>
      <c r="V83" s="171">
        <f>IF(D83&gt;0,(VLOOKUP(D83,Families!$A$5:$I$196,8,0)),0)</f>
        <v>0</v>
      </c>
      <c r="W83" s="172">
        <f>IF(D83&gt;0,(VLOOKUP(D83,Families!$A$5:$I$196,9,0)),0)</f>
        <v>0</v>
      </c>
    </row>
    <row r="84" spans="1:23" s="173" customFormat="1" ht="15" customHeight="1" x14ac:dyDescent="0.3">
      <c r="A84" s="257"/>
      <c r="B84" s="258"/>
      <c r="C84" s="258"/>
      <c r="D84" s="250"/>
      <c r="E84" s="156">
        <f>IF(D84&gt;0,(VLOOKUP(D84,Families!$A$5:$I$196,2,0)),0)</f>
        <v>0</v>
      </c>
      <c r="F84" s="157"/>
      <c r="G84" s="157" t="s">
        <v>46</v>
      </c>
      <c r="H84" s="158"/>
      <c r="I84" s="159">
        <f>IF(F84=0,0,(H84*(VLOOKUP(F84,'Fee Schedule'!$C$2:$D$40,2,FALSE))))</f>
        <v>0</v>
      </c>
      <c r="J84" s="160" t="b">
        <f>IF(D84&gt;0,(IF(F84='Fee Schedule'!$C$2,'Fee Schedule'!$G$2,(IF(F84='Fee Schedule'!$C$3,'Fee Schedule'!$G$2,(IF(F84='Fee Schedule'!$C$4,'Fee Schedule'!$G$2,(IF(F84='Fee Schedule'!$C$5,'Fee Schedule'!$G$2,(IF(F84='Fee Schedule'!$C$6,'Fee Schedule'!$G$2,(IF(F84='Fee Schedule'!$C$7,'Fee Schedule'!$G$2,(IF(F84='Fee Schedule'!$C$14,'Fee Schedule'!$G$2,(IF(F84='Fee Schedule'!$C$26,'Fee Schedule'!$G$2,(VLOOKUP(D84,Families!$A$5:$I$196,4,0)))))))))))))))))))</f>
        <v>0</v>
      </c>
      <c r="K84" s="157"/>
      <c r="L84" s="178" t="b">
        <f>IF(D84&gt;0,(VLOOKUP(D84,Families!$A$5:$I$196,5,0)))</f>
        <v>0</v>
      </c>
      <c r="M84" s="222"/>
      <c r="N84" s="208"/>
      <c r="O84" s="208"/>
      <c r="P84" s="208"/>
      <c r="Q84" s="208"/>
      <c r="R84" s="208"/>
      <c r="S84" s="208"/>
      <c r="T84" s="162">
        <f>IF(D84&gt;0,(VLOOKUP(D84,Families!$A$5:$I$196,3,0)),0)</f>
        <v>0</v>
      </c>
      <c r="U84" s="163">
        <f>IF(D84&gt;0,(VLOOKUP(D84,Families!$A$5:$I$196,7,0)),0)</f>
        <v>0</v>
      </c>
      <c r="V84" s="171">
        <f>IF(D84&gt;0,(VLOOKUP(D84,Families!$A$5:$I$196,8,0)),0)</f>
        <v>0</v>
      </c>
      <c r="W84" s="172">
        <f>IF(D84&gt;0,(VLOOKUP(D84,Families!$A$5:$I$196,9,0)),0)</f>
        <v>0</v>
      </c>
    </row>
    <row r="85" spans="1:23" s="173" customFormat="1" ht="15" customHeight="1" x14ac:dyDescent="0.3">
      <c r="A85" s="257"/>
      <c r="B85" s="258"/>
      <c r="C85" s="258"/>
      <c r="D85" s="250"/>
      <c r="E85" s="156">
        <f>IF(D85&gt;0,(VLOOKUP(D85,Families!$A$5:$I$196,2,0)),0)</f>
        <v>0</v>
      </c>
      <c r="F85" s="157"/>
      <c r="G85" s="157" t="s">
        <v>46</v>
      </c>
      <c r="H85" s="158"/>
      <c r="I85" s="159">
        <f>IF(F85=0,0,(H85*(VLOOKUP(F85,'Fee Schedule'!$C$2:$D$40,2,FALSE))))</f>
        <v>0</v>
      </c>
      <c r="J85" s="160" t="b">
        <f>IF(D85&gt;0,(IF(F85='Fee Schedule'!$C$2,'Fee Schedule'!$G$2,(IF(F85='Fee Schedule'!$C$3,'Fee Schedule'!$G$2,(IF(F85='Fee Schedule'!$C$4,'Fee Schedule'!$G$2,(IF(F85='Fee Schedule'!$C$5,'Fee Schedule'!$G$2,(IF(F85='Fee Schedule'!$C$6,'Fee Schedule'!$G$2,(IF(F85='Fee Schedule'!$C$7,'Fee Schedule'!$G$2,(IF(F85='Fee Schedule'!$C$14,'Fee Schedule'!$G$2,(IF(F85='Fee Schedule'!$C$26,'Fee Schedule'!$G$2,(VLOOKUP(D85,Families!$A$5:$I$196,4,0)))))))))))))))))))</f>
        <v>0</v>
      </c>
      <c r="K85" s="157"/>
      <c r="L85" s="178" t="b">
        <f>IF(D85&gt;0,(VLOOKUP(D85,Families!$A$5:$I$196,5,0)))</f>
        <v>0</v>
      </c>
      <c r="M85" s="222"/>
      <c r="N85" s="208"/>
      <c r="O85" s="208"/>
      <c r="P85" s="208"/>
      <c r="Q85" s="208"/>
      <c r="R85" s="208"/>
      <c r="S85" s="208"/>
      <c r="T85" s="162">
        <f>IF(D85&gt;0,(VLOOKUP(D85,Families!$A$5:$I$196,3,0)),0)</f>
        <v>0</v>
      </c>
      <c r="U85" s="163">
        <f>IF(D85&gt;0,(VLOOKUP(D85,Families!$A$5:$I$196,7,0)),0)</f>
        <v>0</v>
      </c>
      <c r="V85" s="171">
        <f>IF(D85&gt;0,(VLOOKUP(D85,Families!$A$5:$I$196,8,0)),0)</f>
        <v>0</v>
      </c>
      <c r="W85" s="172">
        <f>IF(D85&gt;0,(VLOOKUP(D85,Families!$A$5:$I$196,9,0)),0)</f>
        <v>0</v>
      </c>
    </row>
    <row r="86" spans="1:23" s="173" customFormat="1" ht="15" customHeight="1" x14ac:dyDescent="0.3">
      <c r="A86" s="257"/>
      <c r="B86" s="258"/>
      <c r="C86" s="258"/>
      <c r="D86" s="250"/>
      <c r="E86" s="156">
        <f>IF(D86&gt;0,(VLOOKUP(D86,Families!$A$5:$I$196,2,0)),0)</f>
        <v>0</v>
      </c>
      <c r="F86" s="157"/>
      <c r="G86" s="157" t="s">
        <v>46</v>
      </c>
      <c r="H86" s="158"/>
      <c r="I86" s="159">
        <f>IF(F86=0,0,(H86*(VLOOKUP(F86,'Fee Schedule'!$C$2:$D$40,2,FALSE))))</f>
        <v>0</v>
      </c>
      <c r="J86" s="160" t="b">
        <f>IF(D86&gt;0,(IF(F86='Fee Schedule'!$C$2,'Fee Schedule'!$G$2,(IF(F86='Fee Schedule'!$C$3,'Fee Schedule'!$G$2,(IF(F86='Fee Schedule'!$C$4,'Fee Schedule'!$G$2,(IF(F86='Fee Schedule'!$C$5,'Fee Schedule'!$G$2,(IF(F86='Fee Schedule'!$C$6,'Fee Schedule'!$G$2,(IF(F86='Fee Schedule'!$C$7,'Fee Schedule'!$G$2,(IF(F86='Fee Schedule'!$C$14,'Fee Schedule'!$G$2,(IF(F86='Fee Schedule'!$C$26,'Fee Schedule'!$G$2,(VLOOKUP(D86,Families!$A$5:$I$196,4,0)))))))))))))))))))</f>
        <v>0</v>
      </c>
      <c r="K86" s="157"/>
      <c r="L86" s="178" t="b">
        <f>IF(D86&gt;0,(VLOOKUP(D86,Families!$A$5:$I$196,5,0)))</f>
        <v>0</v>
      </c>
      <c r="M86" s="222"/>
      <c r="N86" s="208"/>
      <c r="O86" s="208"/>
      <c r="P86" s="208"/>
      <c r="Q86" s="208"/>
      <c r="R86" s="208"/>
      <c r="S86" s="208"/>
      <c r="T86" s="162">
        <f>IF(D86&gt;0,(VLOOKUP(D86,Families!$A$5:$I$196,3,0)),0)</f>
        <v>0</v>
      </c>
      <c r="U86" s="163">
        <f>IF(D86&gt;0,(VLOOKUP(D86,Families!$A$5:$I$196,7,0)),0)</f>
        <v>0</v>
      </c>
      <c r="V86" s="171">
        <f>IF(D86&gt;0,(VLOOKUP(D86,Families!$A$5:$I$196,8,0)),0)</f>
        <v>0</v>
      </c>
      <c r="W86" s="172">
        <f>IF(D86&gt;0,(VLOOKUP(D86,Families!$A$5:$I$196,9,0)),0)</f>
        <v>0</v>
      </c>
    </row>
    <row r="87" spans="1:23" s="173" customFormat="1" ht="15" customHeight="1" x14ac:dyDescent="0.3">
      <c r="A87" s="257"/>
      <c r="B87" s="258"/>
      <c r="C87" s="258"/>
      <c r="D87" s="250"/>
      <c r="E87" s="156">
        <f>IF(D87&gt;0,(VLOOKUP(D87,Families!$A$5:$I$196,2,0)),0)</f>
        <v>0</v>
      </c>
      <c r="F87" s="157"/>
      <c r="G87" s="157" t="s">
        <v>46</v>
      </c>
      <c r="H87" s="158"/>
      <c r="I87" s="159">
        <f>IF(F87=0,0,(H87*(VLOOKUP(F87,'Fee Schedule'!$C$2:$D$40,2,FALSE))))</f>
        <v>0</v>
      </c>
      <c r="J87" s="160" t="b">
        <f>IF(D87&gt;0,(IF(F87='Fee Schedule'!$C$2,'Fee Schedule'!$G$2,(IF(F87='Fee Schedule'!$C$3,'Fee Schedule'!$G$2,(IF(F87='Fee Schedule'!$C$4,'Fee Schedule'!$G$2,(IF(F87='Fee Schedule'!$C$5,'Fee Schedule'!$G$2,(IF(F87='Fee Schedule'!$C$6,'Fee Schedule'!$G$2,(IF(F87='Fee Schedule'!$C$7,'Fee Schedule'!$G$2,(IF(F87='Fee Schedule'!$C$14,'Fee Schedule'!$G$2,(IF(F87='Fee Schedule'!$C$26,'Fee Schedule'!$G$2,(VLOOKUP(D87,Families!$A$5:$I$196,4,0)))))))))))))))))))</f>
        <v>0</v>
      </c>
      <c r="K87" s="157"/>
      <c r="L87" s="178" t="b">
        <f>IF(D87&gt;0,(VLOOKUP(D87,Families!$A$5:$I$196,5,0)))</f>
        <v>0</v>
      </c>
      <c r="M87" s="222"/>
      <c r="N87" s="208"/>
      <c r="O87" s="208"/>
      <c r="P87" s="208"/>
      <c r="Q87" s="208"/>
      <c r="R87" s="208"/>
      <c r="S87" s="208"/>
      <c r="T87" s="162">
        <f>IF(D87&gt;0,(VLOOKUP(D87,Families!$A$5:$I$196,3,0)),0)</f>
        <v>0</v>
      </c>
      <c r="U87" s="163">
        <f>IF(D87&gt;0,(VLOOKUP(D87,Families!$A$5:$I$196,7,0)),0)</f>
        <v>0</v>
      </c>
      <c r="V87" s="171">
        <f>IF(D87&gt;0,(VLOOKUP(D87,Families!$A$5:$I$196,8,0)),0)</f>
        <v>0</v>
      </c>
      <c r="W87" s="172">
        <f>IF(D87&gt;0,(VLOOKUP(D87,Families!$A$5:$I$196,9,0)),0)</f>
        <v>0</v>
      </c>
    </row>
    <row r="88" spans="1:23" s="173" customFormat="1" ht="15" customHeight="1" x14ac:dyDescent="0.3">
      <c r="A88" s="257"/>
      <c r="B88" s="258"/>
      <c r="C88" s="258"/>
      <c r="D88" s="250"/>
      <c r="E88" s="156">
        <f>IF(D88&gt;0,(VLOOKUP(D88,Families!$A$5:$I$196,2,0)),0)</f>
        <v>0</v>
      </c>
      <c r="F88" s="157"/>
      <c r="G88" s="157" t="s">
        <v>46</v>
      </c>
      <c r="H88" s="158"/>
      <c r="I88" s="159">
        <f>IF(F88=0,0,(H88*(VLOOKUP(F88,'Fee Schedule'!$C$2:$D$40,2,FALSE))))</f>
        <v>0</v>
      </c>
      <c r="J88" s="160" t="b">
        <f>IF(D88&gt;0,(IF(F88='Fee Schedule'!$C$2,'Fee Schedule'!$G$2,(IF(F88='Fee Schedule'!$C$3,'Fee Schedule'!$G$2,(IF(F88='Fee Schedule'!$C$4,'Fee Schedule'!$G$2,(IF(F88='Fee Schedule'!$C$5,'Fee Schedule'!$G$2,(IF(F88='Fee Schedule'!$C$6,'Fee Schedule'!$G$2,(IF(F88='Fee Schedule'!$C$7,'Fee Schedule'!$G$2,(IF(F88='Fee Schedule'!$C$14,'Fee Schedule'!$G$2,(IF(F88='Fee Schedule'!$C$26,'Fee Schedule'!$G$2,(VLOOKUP(D88,Families!$A$5:$I$196,4,0)))))))))))))))))))</f>
        <v>0</v>
      </c>
      <c r="K88" s="157"/>
      <c r="L88" s="178" t="b">
        <f>IF(D88&gt;0,(VLOOKUP(D88,Families!$A$5:$I$196,5,0)))</f>
        <v>0</v>
      </c>
      <c r="M88" s="222"/>
      <c r="N88" s="208"/>
      <c r="O88" s="208"/>
      <c r="P88" s="208"/>
      <c r="Q88" s="208"/>
      <c r="R88" s="208"/>
      <c r="S88" s="208"/>
      <c r="T88" s="162">
        <f>IF(D88&gt;0,(VLOOKUP(D88,Families!$A$5:$I$196,3,0)),0)</f>
        <v>0</v>
      </c>
      <c r="U88" s="163">
        <f>IF(D88&gt;0,(VLOOKUP(D88,Families!$A$5:$I$196,7,0)),0)</f>
        <v>0</v>
      </c>
      <c r="V88" s="171">
        <f>IF(D88&gt;0,(VLOOKUP(D88,Families!$A$5:$I$196,8,0)),0)</f>
        <v>0</v>
      </c>
      <c r="W88" s="172">
        <f>IF(D88&gt;0,(VLOOKUP(D88,Families!$A$5:$I$196,9,0)),0)</f>
        <v>0</v>
      </c>
    </row>
    <row r="89" spans="1:23" s="173" customFormat="1" ht="15" customHeight="1" x14ac:dyDescent="0.3">
      <c r="A89" s="257"/>
      <c r="B89" s="258"/>
      <c r="C89" s="258"/>
      <c r="D89" s="250"/>
      <c r="E89" s="156">
        <f>IF(D89&gt;0,(VLOOKUP(D89,Families!$A$5:$I$196,2,0)),0)</f>
        <v>0</v>
      </c>
      <c r="F89" s="157"/>
      <c r="G89" s="157" t="s">
        <v>46</v>
      </c>
      <c r="H89" s="158"/>
      <c r="I89" s="159">
        <f>IF(F89=0,0,(H89*(VLOOKUP(F89,'Fee Schedule'!$C$2:$D$40,2,FALSE))))</f>
        <v>0</v>
      </c>
      <c r="J89" s="160" t="b">
        <f>IF(D89&gt;0,(IF(F89='Fee Schedule'!$C$2,'Fee Schedule'!$G$2,(IF(F89='Fee Schedule'!$C$3,'Fee Schedule'!$G$2,(IF(F89='Fee Schedule'!$C$4,'Fee Schedule'!$G$2,(IF(F89='Fee Schedule'!$C$5,'Fee Schedule'!$G$2,(IF(F89='Fee Schedule'!$C$6,'Fee Schedule'!$G$2,(IF(F89='Fee Schedule'!$C$7,'Fee Schedule'!$G$2,(IF(F89='Fee Schedule'!$C$14,'Fee Schedule'!$G$2,(IF(F89='Fee Schedule'!$C$26,'Fee Schedule'!$G$2,(VLOOKUP(D89,Families!$A$5:$I$196,4,0)))))))))))))))))))</f>
        <v>0</v>
      </c>
      <c r="K89" s="157"/>
      <c r="L89" s="178" t="b">
        <f>IF(D89&gt;0,(VLOOKUP(D89,Families!$A$5:$I$196,5,0)))</f>
        <v>0</v>
      </c>
      <c r="M89" s="222"/>
      <c r="N89" s="208"/>
      <c r="O89" s="208"/>
      <c r="P89" s="208"/>
      <c r="Q89" s="208"/>
      <c r="R89" s="208"/>
      <c r="S89" s="208"/>
      <c r="T89" s="162">
        <f>IF(D89&gt;0,(VLOOKUP(D89,Families!$A$5:$I$196,3,0)),0)</f>
        <v>0</v>
      </c>
      <c r="U89" s="163">
        <f>IF(D89&gt;0,(VLOOKUP(D89,Families!$A$5:$I$196,7,0)),0)</f>
        <v>0</v>
      </c>
      <c r="V89" s="171">
        <f>IF(D89&gt;0,(VLOOKUP(D89,Families!$A$5:$I$196,8,0)),0)</f>
        <v>0</v>
      </c>
      <c r="W89" s="172">
        <f>IF(D89&gt;0,(VLOOKUP(D89,Families!$A$5:$I$196,9,0)),0)</f>
        <v>0</v>
      </c>
    </row>
    <row r="90" spans="1:23" s="173" customFormat="1" ht="15" customHeight="1" x14ac:dyDescent="0.3">
      <c r="A90" s="257"/>
      <c r="B90" s="258"/>
      <c r="C90" s="258"/>
      <c r="D90" s="250"/>
      <c r="E90" s="156">
        <f>IF(D90&gt;0,(VLOOKUP(D90,Families!$A$5:$I$196,2,0)),0)</f>
        <v>0</v>
      </c>
      <c r="F90" s="157"/>
      <c r="G90" s="157" t="s">
        <v>46</v>
      </c>
      <c r="H90" s="158"/>
      <c r="I90" s="159">
        <f>IF(F90=0,0,(H90*(VLOOKUP(F90,'Fee Schedule'!$C$2:$D$40,2,FALSE))))</f>
        <v>0</v>
      </c>
      <c r="J90" s="160" t="b">
        <f>IF(D90&gt;0,(IF(F90='Fee Schedule'!$C$2,'Fee Schedule'!$G$2,(IF(F90='Fee Schedule'!$C$3,'Fee Schedule'!$G$2,(IF(F90='Fee Schedule'!$C$4,'Fee Schedule'!$G$2,(IF(F90='Fee Schedule'!$C$5,'Fee Schedule'!$G$2,(IF(F90='Fee Schedule'!$C$6,'Fee Schedule'!$G$2,(IF(F90='Fee Schedule'!$C$7,'Fee Schedule'!$G$2,(IF(F90='Fee Schedule'!$C$14,'Fee Schedule'!$G$2,(IF(F90='Fee Schedule'!$C$26,'Fee Schedule'!$G$2,(VLOOKUP(D90,Families!$A$5:$I$196,4,0)))))))))))))))))))</f>
        <v>0</v>
      </c>
      <c r="K90" s="157"/>
      <c r="L90" s="178" t="b">
        <f>IF(D90&gt;0,(VLOOKUP(D90,Families!$A$5:$I$196,5,0)))</f>
        <v>0</v>
      </c>
      <c r="M90" s="222"/>
      <c r="N90" s="208"/>
      <c r="O90" s="208"/>
      <c r="P90" s="208"/>
      <c r="Q90" s="208"/>
      <c r="R90" s="208"/>
      <c r="S90" s="208"/>
      <c r="T90" s="162">
        <f>IF(D90&gt;0,(VLOOKUP(D90,Families!$A$5:$I$196,3,0)),0)</f>
        <v>0</v>
      </c>
      <c r="U90" s="163">
        <f>IF(D90&gt;0,(VLOOKUP(D90,Families!$A$5:$I$196,7,0)),0)</f>
        <v>0</v>
      </c>
      <c r="V90" s="171">
        <f>IF(D90&gt;0,(VLOOKUP(D90,Families!$A$5:$I$196,8,0)),0)</f>
        <v>0</v>
      </c>
      <c r="W90" s="172">
        <f>IF(D90&gt;0,(VLOOKUP(D90,Families!$A$5:$I$196,9,0)),0)</f>
        <v>0</v>
      </c>
    </row>
    <row r="91" spans="1:23" s="173" customFormat="1" ht="15" customHeight="1" x14ac:dyDescent="0.3">
      <c r="A91" s="257"/>
      <c r="B91" s="258"/>
      <c r="C91" s="258"/>
      <c r="D91" s="250"/>
      <c r="E91" s="156">
        <f>IF(D91&gt;0,(VLOOKUP(D91,Families!$A$5:$I$196,2,0)),0)</f>
        <v>0</v>
      </c>
      <c r="F91" s="157"/>
      <c r="G91" s="157" t="s">
        <v>46</v>
      </c>
      <c r="H91" s="158"/>
      <c r="I91" s="159">
        <f>IF(F91=0,0,(H91*(VLOOKUP(F91,'Fee Schedule'!$C$2:$D$40,2,FALSE))))</f>
        <v>0</v>
      </c>
      <c r="J91" s="160" t="b">
        <f>IF(D91&gt;0,(IF(F91='Fee Schedule'!$C$2,'Fee Schedule'!$G$2,(IF(F91='Fee Schedule'!$C$3,'Fee Schedule'!$G$2,(IF(F91='Fee Schedule'!$C$4,'Fee Schedule'!$G$2,(IF(F91='Fee Schedule'!$C$5,'Fee Schedule'!$G$2,(IF(F91='Fee Schedule'!$C$6,'Fee Schedule'!$G$2,(IF(F91='Fee Schedule'!$C$7,'Fee Schedule'!$G$2,(IF(F91='Fee Schedule'!$C$14,'Fee Schedule'!$G$2,(IF(F91='Fee Schedule'!$C$26,'Fee Schedule'!$G$2,(VLOOKUP(D91,Families!$A$5:$I$196,4,0)))))))))))))))))))</f>
        <v>0</v>
      </c>
      <c r="K91" s="157"/>
      <c r="L91" s="178" t="b">
        <f>IF(D91&gt;0,(VLOOKUP(D91,Families!$A$5:$I$196,5,0)))</f>
        <v>0</v>
      </c>
      <c r="M91" s="222"/>
      <c r="N91" s="208"/>
      <c r="O91" s="208"/>
      <c r="P91" s="208"/>
      <c r="Q91" s="208"/>
      <c r="R91" s="208"/>
      <c r="S91" s="208"/>
      <c r="T91" s="162">
        <f>IF(D91&gt;0,(VLOOKUP(D91,Families!$A$5:$I$196,3,0)),0)</f>
        <v>0</v>
      </c>
      <c r="U91" s="163">
        <f>IF(D91&gt;0,(VLOOKUP(D91,Families!$A$5:$I$196,7,0)),0)</f>
        <v>0</v>
      </c>
      <c r="V91" s="171">
        <f>IF(D91&gt;0,(VLOOKUP(D91,Families!$A$5:$I$196,8,0)),0)</f>
        <v>0</v>
      </c>
      <c r="W91" s="172">
        <f>IF(D91&gt;0,(VLOOKUP(D91,Families!$A$5:$I$196,9,0)),0)</f>
        <v>0</v>
      </c>
    </row>
    <row r="92" spans="1:23" s="173" customFormat="1" ht="15" customHeight="1" x14ac:dyDescent="0.3">
      <c r="A92" s="257"/>
      <c r="B92" s="258"/>
      <c r="C92" s="258"/>
      <c r="D92" s="250"/>
      <c r="E92" s="156">
        <f>IF(D92&gt;0,(VLOOKUP(D92,Families!$A$5:$I$196,2,0)),0)</f>
        <v>0</v>
      </c>
      <c r="F92" s="157"/>
      <c r="G92" s="157" t="s">
        <v>46</v>
      </c>
      <c r="H92" s="158"/>
      <c r="I92" s="159">
        <f>IF(F92=0,0,(H92*(VLOOKUP(F92,'Fee Schedule'!$C$2:$D$40,2,FALSE))))</f>
        <v>0</v>
      </c>
      <c r="J92" s="160" t="b">
        <f>IF(D92&gt;0,(IF(F92='Fee Schedule'!$C$2,'Fee Schedule'!$G$2,(IF(F92='Fee Schedule'!$C$3,'Fee Schedule'!$G$2,(IF(F92='Fee Schedule'!$C$4,'Fee Schedule'!$G$2,(IF(F92='Fee Schedule'!$C$5,'Fee Schedule'!$G$2,(IF(F92='Fee Schedule'!$C$6,'Fee Schedule'!$G$2,(IF(F92='Fee Schedule'!$C$7,'Fee Schedule'!$G$2,(IF(F92='Fee Schedule'!$C$14,'Fee Schedule'!$G$2,(IF(F92='Fee Schedule'!$C$26,'Fee Schedule'!$G$2,(VLOOKUP(D92,Families!$A$5:$I$196,4,0)))))))))))))))))))</f>
        <v>0</v>
      </c>
      <c r="K92" s="157"/>
      <c r="L92" s="178" t="b">
        <f>IF(D92&gt;0,(VLOOKUP(D92,Families!$A$5:$I$196,5,0)))</f>
        <v>0</v>
      </c>
      <c r="M92" s="222"/>
      <c r="N92" s="208"/>
      <c r="O92" s="208"/>
      <c r="P92" s="208"/>
      <c r="Q92" s="208"/>
      <c r="R92" s="208"/>
      <c r="S92" s="208"/>
      <c r="T92" s="162">
        <f>IF(D92&gt;0,(VLOOKUP(D92,Families!$A$5:$I$196,3,0)),0)</f>
        <v>0</v>
      </c>
      <c r="U92" s="163">
        <f>IF(D92&gt;0,(VLOOKUP(D92,Families!$A$5:$I$196,7,0)),0)</f>
        <v>0</v>
      </c>
      <c r="V92" s="171">
        <f>IF(D92&gt;0,(VLOOKUP(D92,Families!$A$5:$I$196,8,0)),0)</f>
        <v>0</v>
      </c>
      <c r="W92" s="172">
        <f>IF(D92&gt;0,(VLOOKUP(D92,Families!$A$5:$I$196,9,0)),0)</f>
        <v>0</v>
      </c>
    </row>
    <row r="93" spans="1:23" s="173" customFormat="1" ht="15" customHeight="1" x14ac:dyDescent="0.3">
      <c r="A93" s="257"/>
      <c r="B93" s="258"/>
      <c r="C93" s="258"/>
      <c r="D93" s="250"/>
      <c r="E93" s="156">
        <f>IF(D93&gt;0,(VLOOKUP(D93,Families!$A$5:$I$196,2,0)),0)</f>
        <v>0</v>
      </c>
      <c r="F93" s="157"/>
      <c r="G93" s="157" t="s">
        <v>46</v>
      </c>
      <c r="H93" s="158"/>
      <c r="I93" s="159">
        <f>IF(F93=0,0,(H93*(VLOOKUP(F93,'Fee Schedule'!$C$2:$D$40,2,FALSE))))</f>
        <v>0</v>
      </c>
      <c r="J93" s="160" t="b">
        <f>IF(D93&gt;0,(IF(F93='Fee Schedule'!$C$2,'Fee Schedule'!$G$2,(IF(F93='Fee Schedule'!$C$3,'Fee Schedule'!$G$2,(IF(F93='Fee Schedule'!$C$4,'Fee Schedule'!$G$2,(IF(F93='Fee Schedule'!$C$5,'Fee Schedule'!$G$2,(IF(F93='Fee Schedule'!$C$6,'Fee Schedule'!$G$2,(IF(F93='Fee Schedule'!$C$7,'Fee Schedule'!$G$2,(IF(F93='Fee Schedule'!$C$14,'Fee Schedule'!$G$2,(IF(F93='Fee Schedule'!$C$26,'Fee Schedule'!$G$2,(VLOOKUP(D93,Families!$A$5:$I$196,4,0)))))))))))))))))))</f>
        <v>0</v>
      </c>
      <c r="K93" s="157"/>
      <c r="L93" s="178" t="b">
        <f>IF(D93&gt;0,(VLOOKUP(D93,Families!$A$5:$I$196,5,0)))</f>
        <v>0</v>
      </c>
      <c r="M93" s="222"/>
      <c r="N93" s="208"/>
      <c r="O93" s="208"/>
      <c r="P93" s="208"/>
      <c r="Q93" s="208"/>
      <c r="R93" s="208"/>
      <c r="S93" s="208"/>
      <c r="T93" s="162">
        <f>IF(D93&gt;0,(VLOOKUP(D93,Families!$A$5:$I$196,3,0)),0)</f>
        <v>0</v>
      </c>
      <c r="U93" s="163">
        <f>IF(D93&gt;0,(VLOOKUP(D93,Families!$A$5:$I$196,7,0)),0)</f>
        <v>0</v>
      </c>
      <c r="V93" s="171">
        <f>IF(D93&gt;0,(VLOOKUP(D93,Families!$A$5:$I$196,8,0)),0)</f>
        <v>0</v>
      </c>
      <c r="W93" s="172">
        <f>IF(D93&gt;0,(VLOOKUP(D93,Families!$A$5:$I$196,9,0)),0)</f>
        <v>0</v>
      </c>
    </row>
    <row r="94" spans="1:23" s="173" customFormat="1" ht="15" customHeight="1" x14ac:dyDescent="0.3">
      <c r="A94" s="257"/>
      <c r="B94" s="258"/>
      <c r="C94" s="258"/>
      <c r="D94" s="250"/>
      <c r="E94" s="156">
        <f>IF(D94&gt;0,(VLOOKUP(D94,Families!$A$5:$I$196,2,0)),0)</f>
        <v>0</v>
      </c>
      <c r="F94" s="157"/>
      <c r="G94" s="157" t="s">
        <v>46</v>
      </c>
      <c r="H94" s="158"/>
      <c r="I94" s="159">
        <f>IF(F94=0,0,(H94*(VLOOKUP(F94,'Fee Schedule'!$C$2:$D$40,2,FALSE))))</f>
        <v>0</v>
      </c>
      <c r="J94" s="160" t="b">
        <f>IF(D94&gt;0,(IF(F94='Fee Schedule'!$C$2,'Fee Schedule'!$G$2,(IF(F94='Fee Schedule'!$C$3,'Fee Schedule'!$G$2,(IF(F94='Fee Schedule'!$C$4,'Fee Schedule'!$G$2,(IF(F94='Fee Schedule'!$C$5,'Fee Schedule'!$G$2,(IF(F94='Fee Schedule'!$C$6,'Fee Schedule'!$G$2,(IF(F94='Fee Schedule'!$C$7,'Fee Schedule'!$G$2,(IF(F94='Fee Schedule'!$C$14,'Fee Schedule'!$G$2,(IF(F94='Fee Schedule'!$C$26,'Fee Schedule'!$G$2,(VLOOKUP(D94,Families!$A$5:$I$196,4,0)))))))))))))))))))</f>
        <v>0</v>
      </c>
      <c r="K94" s="157"/>
      <c r="L94" s="178" t="b">
        <f>IF(D94&gt;0,(VLOOKUP(D94,Families!$A$5:$I$196,5,0)))</f>
        <v>0</v>
      </c>
      <c r="M94" s="222"/>
      <c r="N94" s="208"/>
      <c r="O94" s="208"/>
      <c r="P94" s="208"/>
      <c r="Q94" s="208"/>
      <c r="R94" s="208"/>
      <c r="S94" s="208"/>
      <c r="T94" s="162">
        <f>IF(D94&gt;0,(VLOOKUP(D94,Families!$A$5:$I$196,3,0)),0)</f>
        <v>0</v>
      </c>
      <c r="U94" s="163">
        <f>IF(D94&gt;0,(VLOOKUP(D94,Families!$A$5:$I$196,7,0)),0)</f>
        <v>0</v>
      </c>
      <c r="V94" s="171">
        <f>IF(D94&gt;0,(VLOOKUP(D94,Families!$A$5:$I$196,8,0)),0)</f>
        <v>0</v>
      </c>
      <c r="W94" s="172">
        <f>IF(D94&gt;0,(VLOOKUP(D94,Families!$A$5:$I$196,9,0)),0)</f>
        <v>0</v>
      </c>
    </row>
    <row r="95" spans="1:23" s="173" customFormat="1" ht="15" customHeight="1" x14ac:dyDescent="0.3">
      <c r="A95" s="257"/>
      <c r="B95" s="258"/>
      <c r="C95" s="258"/>
      <c r="D95" s="250"/>
      <c r="E95" s="156">
        <f>IF(D95&gt;0,(VLOOKUP(D95,Families!$A$5:$I$196,2,0)),0)</f>
        <v>0</v>
      </c>
      <c r="F95" s="157"/>
      <c r="G95" s="157" t="s">
        <v>46</v>
      </c>
      <c r="H95" s="158"/>
      <c r="I95" s="159">
        <f>IF(F95=0,0,(H95*(VLOOKUP(F95,'Fee Schedule'!$C$2:$D$40,2,FALSE))))</f>
        <v>0</v>
      </c>
      <c r="J95" s="160" t="b">
        <f>IF(D95&gt;0,(IF(F95='Fee Schedule'!$C$2,'Fee Schedule'!$G$2,(IF(F95='Fee Schedule'!$C$3,'Fee Schedule'!$G$2,(IF(F95='Fee Schedule'!$C$4,'Fee Schedule'!$G$2,(IF(F95='Fee Schedule'!$C$5,'Fee Schedule'!$G$2,(IF(F95='Fee Schedule'!$C$6,'Fee Schedule'!$G$2,(IF(F95='Fee Schedule'!$C$7,'Fee Schedule'!$G$2,(IF(F95='Fee Schedule'!$C$14,'Fee Schedule'!$G$2,(IF(F95='Fee Schedule'!$C$26,'Fee Schedule'!$G$2,(VLOOKUP(D95,Families!$A$5:$I$196,4,0)))))))))))))))))))</f>
        <v>0</v>
      </c>
      <c r="K95" s="157"/>
      <c r="L95" s="178" t="b">
        <f>IF(D95&gt;0,(VLOOKUP(D95,Families!$A$5:$I$196,5,0)))</f>
        <v>0</v>
      </c>
      <c r="M95" s="222"/>
      <c r="N95" s="208"/>
      <c r="O95" s="208"/>
      <c r="P95" s="208"/>
      <c r="Q95" s="208"/>
      <c r="R95" s="208"/>
      <c r="S95" s="208"/>
      <c r="T95" s="162">
        <f>IF(D95&gt;0,(VLOOKUP(D95,Families!$A$5:$I$196,3,0)),0)</f>
        <v>0</v>
      </c>
      <c r="U95" s="163">
        <f>IF(D95&gt;0,(VLOOKUP(D95,Families!$A$5:$I$196,7,0)),0)</f>
        <v>0</v>
      </c>
      <c r="V95" s="171">
        <f>IF(D95&gt;0,(VLOOKUP(D95,Families!$A$5:$I$196,8,0)),0)</f>
        <v>0</v>
      </c>
      <c r="W95" s="172">
        <f>IF(D95&gt;0,(VLOOKUP(D95,Families!$A$5:$I$196,9,0)),0)</f>
        <v>0</v>
      </c>
    </row>
    <row r="96" spans="1:23" s="173" customFormat="1" ht="15" customHeight="1" x14ac:dyDescent="0.3">
      <c r="A96" s="257"/>
      <c r="B96" s="258"/>
      <c r="C96" s="258"/>
      <c r="D96" s="250"/>
      <c r="E96" s="156">
        <f>IF(D96&gt;0,(VLOOKUP(D96,Families!$A$5:$I$196,2,0)),0)</f>
        <v>0</v>
      </c>
      <c r="F96" s="157"/>
      <c r="G96" s="157" t="s">
        <v>46</v>
      </c>
      <c r="H96" s="158"/>
      <c r="I96" s="159">
        <f>IF(F96=0,0,(H96*(VLOOKUP(F96,'Fee Schedule'!$C$2:$D$40,2,FALSE))))</f>
        <v>0</v>
      </c>
      <c r="J96" s="160" t="b">
        <f>IF(D96&gt;0,(IF(F96='Fee Schedule'!$C$2,'Fee Schedule'!$G$2,(IF(F96='Fee Schedule'!$C$3,'Fee Schedule'!$G$2,(IF(F96='Fee Schedule'!$C$4,'Fee Schedule'!$G$2,(IF(F96='Fee Schedule'!$C$5,'Fee Schedule'!$G$2,(IF(F96='Fee Schedule'!$C$6,'Fee Schedule'!$G$2,(IF(F96='Fee Schedule'!$C$7,'Fee Schedule'!$G$2,(IF(F96='Fee Schedule'!$C$14,'Fee Schedule'!$G$2,(IF(F96='Fee Schedule'!$C$26,'Fee Schedule'!$G$2,(VLOOKUP(D96,Families!$A$5:$I$196,4,0)))))))))))))))))))</f>
        <v>0</v>
      </c>
      <c r="K96" s="157"/>
      <c r="L96" s="178" t="b">
        <f>IF(D96&gt;0,(VLOOKUP(D96,Families!$A$5:$I$196,5,0)))</f>
        <v>0</v>
      </c>
      <c r="M96" s="222"/>
      <c r="N96" s="208"/>
      <c r="O96" s="208"/>
      <c r="P96" s="208"/>
      <c r="Q96" s="208"/>
      <c r="R96" s="208"/>
      <c r="S96" s="208"/>
      <c r="T96" s="162">
        <f>IF(D96&gt;0,(VLOOKUP(D96,Families!$A$5:$I$196,3,0)),0)</f>
        <v>0</v>
      </c>
      <c r="U96" s="163">
        <f>IF(D96&gt;0,(VLOOKUP(D96,Families!$A$5:$I$196,7,0)),0)</f>
        <v>0</v>
      </c>
      <c r="V96" s="171">
        <f>IF(D96&gt;0,(VLOOKUP(D96,Families!$A$5:$I$196,8,0)),0)</f>
        <v>0</v>
      </c>
      <c r="W96" s="172">
        <f>IF(D96&gt;0,(VLOOKUP(D96,Families!$A$5:$I$196,9,0)),0)</f>
        <v>0</v>
      </c>
    </row>
    <row r="97" spans="1:23" s="173" customFormat="1" ht="15" customHeight="1" x14ac:dyDescent="0.3">
      <c r="A97" s="257"/>
      <c r="B97" s="258"/>
      <c r="C97" s="258"/>
      <c r="D97" s="250"/>
      <c r="E97" s="156">
        <f>IF(D97&gt;0,(VLOOKUP(D97,Families!$A$5:$I$196,2,0)),0)</f>
        <v>0</v>
      </c>
      <c r="F97" s="157"/>
      <c r="G97" s="157" t="s">
        <v>46</v>
      </c>
      <c r="H97" s="158"/>
      <c r="I97" s="159">
        <f>IF(F97=0,0,(H97*(VLOOKUP(F97,'Fee Schedule'!$C$2:$D$40,2,FALSE))))</f>
        <v>0</v>
      </c>
      <c r="J97" s="160" t="b">
        <f>IF(D97&gt;0,(IF(F97='Fee Schedule'!$C$2,'Fee Schedule'!$G$2,(IF(F97='Fee Schedule'!$C$3,'Fee Schedule'!$G$2,(IF(F97='Fee Schedule'!$C$4,'Fee Schedule'!$G$2,(IF(F97='Fee Schedule'!$C$5,'Fee Schedule'!$G$2,(IF(F97='Fee Schedule'!$C$6,'Fee Schedule'!$G$2,(IF(F97='Fee Schedule'!$C$7,'Fee Schedule'!$G$2,(IF(F97='Fee Schedule'!$C$14,'Fee Schedule'!$G$2,(IF(F97='Fee Schedule'!$C$26,'Fee Schedule'!$G$2,(VLOOKUP(D97,Families!$A$5:$I$196,4,0)))))))))))))))))))</f>
        <v>0</v>
      </c>
      <c r="K97" s="157"/>
      <c r="L97" s="178" t="b">
        <f>IF(D97&gt;0,(VLOOKUP(D97,Families!$A$5:$I$196,5,0)))</f>
        <v>0</v>
      </c>
      <c r="M97" s="222"/>
      <c r="N97" s="208"/>
      <c r="O97" s="208"/>
      <c r="P97" s="208"/>
      <c r="Q97" s="208"/>
      <c r="R97" s="208"/>
      <c r="S97" s="208"/>
      <c r="T97" s="162">
        <f>IF(D97&gt;0,(VLOOKUP(D97,Families!$A$5:$I$196,3,0)),0)</f>
        <v>0</v>
      </c>
      <c r="U97" s="163">
        <f>IF(D97&gt;0,(VLOOKUP(D97,Families!$A$5:$I$196,7,0)),0)</f>
        <v>0</v>
      </c>
      <c r="V97" s="171">
        <f>IF(D97&gt;0,(VLOOKUP(D97,Families!$A$5:$I$196,8,0)),0)</f>
        <v>0</v>
      </c>
      <c r="W97" s="172">
        <f>IF(D97&gt;0,(VLOOKUP(D97,Families!$A$5:$I$196,9,0)),0)</f>
        <v>0</v>
      </c>
    </row>
    <row r="98" spans="1:23" s="173" customFormat="1" ht="15" customHeight="1" x14ac:dyDescent="0.3">
      <c r="A98" s="257"/>
      <c r="B98" s="258"/>
      <c r="C98" s="258"/>
      <c r="D98" s="250"/>
      <c r="E98" s="156">
        <f>IF(D98&gt;0,(VLOOKUP(D98,Families!$A$5:$I$196,2,0)),0)</f>
        <v>0</v>
      </c>
      <c r="F98" s="157"/>
      <c r="G98" s="157" t="s">
        <v>46</v>
      </c>
      <c r="H98" s="158"/>
      <c r="I98" s="159">
        <f>IF(F98=0,0,(H98*(VLOOKUP(F98,'Fee Schedule'!$C$2:$D$40,2,FALSE))))</f>
        <v>0</v>
      </c>
      <c r="J98" s="160" t="b">
        <f>IF(D98&gt;0,(IF(F98='Fee Schedule'!$C$2,'Fee Schedule'!$G$2,(IF(F98='Fee Schedule'!$C$3,'Fee Schedule'!$G$2,(IF(F98='Fee Schedule'!$C$4,'Fee Schedule'!$G$2,(IF(F98='Fee Schedule'!$C$5,'Fee Schedule'!$G$2,(IF(F98='Fee Schedule'!$C$6,'Fee Schedule'!$G$2,(IF(F98='Fee Schedule'!$C$7,'Fee Schedule'!$G$2,(IF(F98='Fee Schedule'!$C$14,'Fee Schedule'!$G$2,(IF(F98='Fee Schedule'!$C$26,'Fee Schedule'!$G$2,(VLOOKUP(D98,Families!$A$5:$I$196,4,0)))))))))))))))))))</f>
        <v>0</v>
      </c>
      <c r="K98" s="157"/>
      <c r="L98" s="178" t="b">
        <f>IF(D98&gt;0,(VLOOKUP(D98,Families!$A$5:$I$196,5,0)))</f>
        <v>0</v>
      </c>
      <c r="M98" s="222"/>
      <c r="N98" s="208"/>
      <c r="O98" s="208"/>
      <c r="P98" s="208"/>
      <c r="Q98" s="208"/>
      <c r="R98" s="208"/>
      <c r="S98" s="208"/>
      <c r="T98" s="162">
        <f>IF(D98&gt;0,(VLOOKUP(D98,Families!$A$5:$I$196,3,0)),0)</f>
        <v>0</v>
      </c>
      <c r="U98" s="163">
        <f>IF(D98&gt;0,(VLOOKUP(D98,Families!$A$5:$I$196,7,0)),0)</f>
        <v>0</v>
      </c>
      <c r="V98" s="171">
        <f>IF(D98&gt;0,(VLOOKUP(D98,Families!$A$5:$I$196,8,0)),0)</f>
        <v>0</v>
      </c>
      <c r="W98" s="172">
        <f>IF(D98&gt;0,(VLOOKUP(D98,Families!$A$5:$I$196,9,0)),0)</f>
        <v>0</v>
      </c>
    </row>
    <row r="99" spans="1:23" s="173" customFormat="1" ht="15" customHeight="1" x14ac:dyDescent="0.3">
      <c r="A99" s="257"/>
      <c r="B99" s="258"/>
      <c r="C99" s="258"/>
      <c r="D99" s="250"/>
      <c r="E99" s="156">
        <f>IF(D99&gt;0,(VLOOKUP(D99,Families!$A$5:$I$196,2,0)),0)</f>
        <v>0</v>
      </c>
      <c r="F99" s="157"/>
      <c r="G99" s="157" t="s">
        <v>46</v>
      </c>
      <c r="H99" s="158"/>
      <c r="I99" s="159">
        <f>IF(F99=0,0,(H99*(VLOOKUP(F99,'Fee Schedule'!$C$2:$D$40,2,FALSE))))</f>
        <v>0</v>
      </c>
      <c r="J99" s="160" t="b">
        <f>IF(D99&gt;0,(IF(F99='Fee Schedule'!$C$2,'Fee Schedule'!$G$2,(IF(F99='Fee Schedule'!$C$3,'Fee Schedule'!$G$2,(IF(F99='Fee Schedule'!$C$4,'Fee Schedule'!$G$2,(IF(F99='Fee Schedule'!$C$5,'Fee Schedule'!$G$2,(IF(F99='Fee Schedule'!$C$6,'Fee Schedule'!$G$2,(IF(F99='Fee Schedule'!$C$7,'Fee Schedule'!$G$2,(IF(F99='Fee Schedule'!$C$14,'Fee Schedule'!$G$2,(IF(F99='Fee Schedule'!$C$26,'Fee Schedule'!$G$2,(VLOOKUP(D99,Families!$A$5:$I$196,4,0)))))))))))))))))))</f>
        <v>0</v>
      </c>
      <c r="K99" s="157"/>
      <c r="L99" s="178" t="b">
        <f>IF(D99&gt;0,(VLOOKUP(D99,Families!$A$5:$I$196,5,0)))</f>
        <v>0</v>
      </c>
      <c r="M99" s="222"/>
      <c r="N99" s="208"/>
      <c r="O99" s="208"/>
      <c r="P99" s="208"/>
      <c r="Q99" s="208"/>
      <c r="R99" s="208"/>
      <c r="S99" s="208"/>
      <c r="T99" s="162">
        <f>IF(D99&gt;0,(VLOOKUP(D99,Families!$A$5:$I$196,3,0)),0)</f>
        <v>0</v>
      </c>
      <c r="U99" s="163">
        <f>IF(D99&gt;0,(VLOOKUP(D99,Families!$A$5:$I$196,7,0)),0)</f>
        <v>0</v>
      </c>
      <c r="V99" s="171">
        <f>IF(D99&gt;0,(VLOOKUP(D99,Families!$A$5:$I$196,8,0)),0)</f>
        <v>0</v>
      </c>
      <c r="W99" s="172">
        <f>IF(D99&gt;0,(VLOOKUP(D99,Families!$A$5:$I$196,9,0)),0)</f>
        <v>0</v>
      </c>
    </row>
    <row r="100" spans="1:23" s="173" customFormat="1" ht="15" customHeight="1" x14ac:dyDescent="0.3">
      <c r="A100" s="257"/>
      <c r="B100" s="258"/>
      <c r="C100" s="258"/>
      <c r="D100" s="250"/>
      <c r="E100" s="156">
        <f>IF(D100&gt;0,(VLOOKUP(D100,Families!$A$5:$I$196,2,0)),0)</f>
        <v>0</v>
      </c>
      <c r="F100" s="157"/>
      <c r="G100" s="157" t="s">
        <v>46</v>
      </c>
      <c r="H100" s="158"/>
      <c r="I100" s="159">
        <f>IF(F100=0,0,(H100*(VLOOKUP(F100,'Fee Schedule'!$C$2:$D$40,2,FALSE))))</f>
        <v>0</v>
      </c>
      <c r="J100" s="160" t="b">
        <f>IF(D100&gt;0,(IF(F100='Fee Schedule'!$C$2,'Fee Schedule'!$G$2,(IF(F100='Fee Schedule'!$C$3,'Fee Schedule'!$G$2,(IF(F100='Fee Schedule'!$C$4,'Fee Schedule'!$G$2,(IF(F100='Fee Schedule'!$C$5,'Fee Schedule'!$G$2,(IF(F100='Fee Schedule'!$C$6,'Fee Schedule'!$G$2,(IF(F100='Fee Schedule'!$C$7,'Fee Schedule'!$G$2,(IF(F100='Fee Schedule'!$C$14,'Fee Schedule'!$G$2,(IF(F100='Fee Schedule'!$C$26,'Fee Schedule'!$G$2,(VLOOKUP(D100,Families!$A$5:$I$196,4,0)))))))))))))))))))</f>
        <v>0</v>
      </c>
      <c r="K100" s="157"/>
      <c r="L100" s="178" t="b">
        <f>IF(D100&gt;0,(VLOOKUP(D100,Families!$A$5:$I$196,5,0)))</f>
        <v>0</v>
      </c>
      <c r="M100" s="222"/>
      <c r="N100" s="208"/>
      <c r="O100" s="208"/>
      <c r="P100" s="208"/>
      <c r="Q100" s="208"/>
      <c r="R100" s="208"/>
      <c r="S100" s="208"/>
      <c r="T100" s="162">
        <f>IF(D100&gt;0,(VLOOKUP(D100,Families!$A$5:$I$196,3,0)),0)</f>
        <v>0</v>
      </c>
      <c r="U100" s="163">
        <f>IF(D100&gt;0,(VLOOKUP(D100,Families!$A$5:$I$196,7,0)),0)</f>
        <v>0</v>
      </c>
      <c r="V100" s="171">
        <f>IF(D100&gt;0,(VLOOKUP(D100,Families!$A$5:$I$196,8,0)),0)</f>
        <v>0</v>
      </c>
      <c r="W100" s="172">
        <f>IF(D100&gt;0,(VLOOKUP(D100,Families!$A$5:$I$196,9,0)),0)</f>
        <v>0</v>
      </c>
    </row>
    <row r="101" spans="1:23" s="173" customFormat="1" ht="15" customHeight="1" x14ac:dyDescent="0.3">
      <c r="A101" s="257"/>
      <c r="B101" s="258"/>
      <c r="C101" s="258"/>
      <c r="D101" s="250"/>
      <c r="E101" s="156">
        <f>IF(D101&gt;0,(VLOOKUP(D101,Families!$A$5:$I$196,2,0)),0)</f>
        <v>0</v>
      </c>
      <c r="F101" s="157"/>
      <c r="G101" s="157" t="s">
        <v>46</v>
      </c>
      <c r="H101" s="158"/>
      <c r="I101" s="159">
        <f>IF(F101=0,0,(H101*(VLOOKUP(F101,'Fee Schedule'!$C$2:$D$40,2,FALSE))))</f>
        <v>0</v>
      </c>
      <c r="J101" s="160" t="b">
        <f>IF(D101&gt;0,(IF(F101='Fee Schedule'!$C$2,'Fee Schedule'!$G$2,(IF(F101='Fee Schedule'!$C$3,'Fee Schedule'!$G$2,(IF(F101='Fee Schedule'!$C$4,'Fee Schedule'!$G$2,(IF(F101='Fee Schedule'!$C$5,'Fee Schedule'!$G$2,(IF(F101='Fee Schedule'!$C$6,'Fee Schedule'!$G$2,(IF(F101='Fee Schedule'!$C$7,'Fee Schedule'!$G$2,(IF(F101='Fee Schedule'!$C$14,'Fee Schedule'!$G$2,(IF(F101='Fee Schedule'!$C$26,'Fee Schedule'!$G$2,(VLOOKUP(D101,Families!$A$5:$I$196,4,0)))))))))))))))))))</f>
        <v>0</v>
      </c>
      <c r="K101" s="157"/>
      <c r="L101" s="178" t="b">
        <f>IF(D101&gt;0,(VLOOKUP(D101,Families!$A$5:$I$196,5,0)))</f>
        <v>0</v>
      </c>
      <c r="M101" s="222"/>
      <c r="N101" s="208"/>
      <c r="O101" s="208"/>
      <c r="P101" s="208"/>
      <c r="Q101" s="208"/>
      <c r="R101" s="208"/>
      <c r="S101" s="208"/>
      <c r="T101" s="162">
        <f>IF(D101&gt;0,(VLOOKUP(D101,Families!$A$5:$I$196,3,0)),0)</f>
        <v>0</v>
      </c>
      <c r="U101" s="163">
        <f>IF(D101&gt;0,(VLOOKUP(D101,Families!$A$5:$I$196,7,0)),0)</f>
        <v>0</v>
      </c>
      <c r="V101" s="171">
        <f>IF(D101&gt;0,(VLOOKUP(D101,Families!$A$5:$I$196,8,0)),0)</f>
        <v>0</v>
      </c>
      <c r="W101" s="172">
        <f>IF(D101&gt;0,(VLOOKUP(D101,Families!$A$5:$I$196,9,0)),0)</f>
        <v>0</v>
      </c>
    </row>
    <row r="102" spans="1:23" s="173" customFormat="1" ht="15" customHeight="1" x14ac:dyDescent="0.3">
      <c r="A102" s="257"/>
      <c r="B102" s="258"/>
      <c r="C102" s="258"/>
      <c r="D102" s="250"/>
      <c r="E102" s="156">
        <f>IF(D102&gt;0,(VLOOKUP(D102,Families!$A$5:$I$196,2,0)),0)</f>
        <v>0</v>
      </c>
      <c r="F102" s="157"/>
      <c r="G102" s="157" t="s">
        <v>46</v>
      </c>
      <c r="H102" s="158"/>
      <c r="I102" s="159">
        <f>IF(F102=0,0,(H102*(VLOOKUP(F102,'Fee Schedule'!$C$2:$D$40,2,FALSE))))</f>
        <v>0</v>
      </c>
      <c r="J102" s="160" t="b">
        <f>IF(D102&gt;0,(IF(F102='Fee Schedule'!$C$2,'Fee Schedule'!$G$2,(IF(F102='Fee Schedule'!$C$3,'Fee Schedule'!$G$2,(IF(F102='Fee Schedule'!$C$4,'Fee Schedule'!$G$2,(IF(F102='Fee Schedule'!$C$5,'Fee Schedule'!$G$2,(IF(F102='Fee Schedule'!$C$6,'Fee Schedule'!$G$2,(IF(F102='Fee Schedule'!$C$7,'Fee Schedule'!$G$2,(IF(F102='Fee Schedule'!$C$14,'Fee Schedule'!$G$2,(IF(F102='Fee Schedule'!$C$26,'Fee Schedule'!$G$2,(VLOOKUP(D102,Families!$A$5:$I$196,4,0)))))))))))))))))))</f>
        <v>0</v>
      </c>
      <c r="K102" s="157"/>
      <c r="L102" s="178" t="b">
        <f>IF(D102&gt;0,(VLOOKUP(D102,Families!$A$5:$I$196,5,0)))</f>
        <v>0</v>
      </c>
      <c r="M102" s="222"/>
      <c r="N102" s="208"/>
      <c r="O102" s="208"/>
      <c r="P102" s="208"/>
      <c r="Q102" s="208"/>
      <c r="R102" s="208"/>
      <c r="S102" s="208"/>
      <c r="T102" s="162">
        <f>IF(D102&gt;0,(VLOOKUP(D102,Families!$A$5:$I$196,3,0)),0)</f>
        <v>0</v>
      </c>
      <c r="U102" s="163">
        <f>IF(D102&gt;0,(VLOOKUP(D102,Families!$A$5:$I$196,7,0)),0)</f>
        <v>0</v>
      </c>
      <c r="V102" s="171">
        <f>IF(D102&gt;0,(VLOOKUP(D102,Families!$A$5:$I$196,8,0)),0)</f>
        <v>0</v>
      </c>
      <c r="W102" s="172">
        <f>IF(D102&gt;0,(VLOOKUP(D102,Families!$A$5:$I$196,9,0)),0)</f>
        <v>0</v>
      </c>
    </row>
    <row r="103" spans="1:23" s="173" customFormat="1" ht="15" customHeight="1" x14ac:dyDescent="0.3">
      <c r="A103" s="257"/>
      <c r="B103" s="258"/>
      <c r="C103" s="258"/>
      <c r="D103" s="250"/>
      <c r="E103" s="156">
        <f>IF(D103&gt;0,(VLOOKUP(D103,Families!$A$5:$I$196,2,0)),0)</f>
        <v>0</v>
      </c>
      <c r="F103" s="157"/>
      <c r="G103" s="157" t="s">
        <v>46</v>
      </c>
      <c r="H103" s="158"/>
      <c r="I103" s="159">
        <f>IF(F103=0,0,(H103*(VLOOKUP(F103,'Fee Schedule'!$C$2:$D$40,2,FALSE))))</f>
        <v>0</v>
      </c>
      <c r="J103" s="160" t="b">
        <f>IF(D103&gt;0,(IF(F103='Fee Schedule'!$C$2,'Fee Schedule'!$G$2,(IF(F103='Fee Schedule'!$C$3,'Fee Schedule'!$G$2,(IF(F103='Fee Schedule'!$C$4,'Fee Schedule'!$G$2,(IF(F103='Fee Schedule'!$C$5,'Fee Schedule'!$G$2,(IF(F103='Fee Schedule'!$C$6,'Fee Schedule'!$G$2,(IF(F103='Fee Schedule'!$C$7,'Fee Schedule'!$G$2,(IF(F103='Fee Schedule'!$C$14,'Fee Schedule'!$G$2,(IF(F103='Fee Schedule'!$C$26,'Fee Schedule'!$G$2,(VLOOKUP(D103,Families!$A$5:$I$196,4,0)))))))))))))))))))</f>
        <v>0</v>
      </c>
      <c r="K103" s="157"/>
      <c r="L103" s="178" t="b">
        <f>IF(D103&gt;0,(VLOOKUP(D103,Families!$A$5:$I$196,5,0)))</f>
        <v>0</v>
      </c>
      <c r="M103" s="222"/>
      <c r="N103" s="208"/>
      <c r="O103" s="208"/>
      <c r="P103" s="208"/>
      <c r="Q103" s="208"/>
      <c r="R103" s="208"/>
      <c r="S103" s="208"/>
      <c r="T103" s="162">
        <f>IF(D103&gt;0,(VLOOKUP(D103,Families!$A$5:$I$196,3,0)),0)</f>
        <v>0</v>
      </c>
      <c r="U103" s="163">
        <f>IF(D103&gt;0,(VLOOKUP(D103,Families!$A$5:$I$196,7,0)),0)</f>
        <v>0</v>
      </c>
      <c r="V103" s="171">
        <f>IF(D103&gt;0,(VLOOKUP(D103,Families!$A$5:$I$196,8,0)),0)</f>
        <v>0</v>
      </c>
      <c r="W103" s="172">
        <f>IF(D103&gt;0,(VLOOKUP(D103,Families!$A$5:$I$196,9,0)),0)</f>
        <v>0</v>
      </c>
    </row>
    <row r="104" spans="1:23" s="173" customFormat="1" ht="15" customHeight="1" x14ac:dyDescent="0.3">
      <c r="A104" s="257"/>
      <c r="B104" s="258"/>
      <c r="C104" s="258"/>
      <c r="D104" s="250"/>
      <c r="E104" s="156">
        <f>IF(D104&gt;0,(VLOOKUP(D104,Families!$A$5:$I$196,2,0)),0)</f>
        <v>0</v>
      </c>
      <c r="F104" s="157"/>
      <c r="G104" s="157" t="s">
        <v>46</v>
      </c>
      <c r="H104" s="158"/>
      <c r="I104" s="159">
        <f>IF(F104=0,0,(H104*(VLOOKUP(F104,'Fee Schedule'!$C$2:$D$40,2,FALSE))))</f>
        <v>0</v>
      </c>
      <c r="J104" s="160" t="b">
        <f>IF(D104&gt;0,(IF(F104='Fee Schedule'!$C$2,'Fee Schedule'!$G$2,(IF(F104='Fee Schedule'!$C$3,'Fee Schedule'!$G$2,(IF(F104='Fee Schedule'!$C$4,'Fee Schedule'!$G$2,(IF(F104='Fee Schedule'!$C$5,'Fee Schedule'!$G$2,(IF(F104='Fee Schedule'!$C$6,'Fee Schedule'!$G$2,(IF(F104='Fee Schedule'!$C$7,'Fee Schedule'!$G$2,(IF(F104='Fee Schedule'!$C$14,'Fee Schedule'!$G$2,(IF(F104='Fee Schedule'!$C$26,'Fee Schedule'!$G$2,(VLOOKUP(D104,Families!$A$5:$I$196,4,0)))))))))))))))))))</f>
        <v>0</v>
      </c>
      <c r="K104" s="157"/>
      <c r="L104" s="178" t="b">
        <f>IF(D104&gt;0,(VLOOKUP(D104,Families!$A$5:$I$196,5,0)))</f>
        <v>0</v>
      </c>
      <c r="M104" s="222"/>
      <c r="N104" s="208"/>
      <c r="O104" s="208"/>
      <c r="P104" s="208"/>
      <c r="Q104" s="208"/>
      <c r="R104" s="208"/>
      <c r="S104" s="208"/>
      <c r="T104" s="162">
        <f>IF(D104&gt;0,(VLOOKUP(D104,Families!$A$5:$I$196,3,0)),0)</f>
        <v>0</v>
      </c>
      <c r="U104" s="163">
        <f>IF(D104&gt;0,(VLOOKUP(D104,Families!$A$5:$I$196,7,0)),0)</f>
        <v>0</v>
      </c>
      <c r="V104" s="171">
        <f>IF(D104&gt;0,(VLOOKUP(D104,Families!$A$5:$I$196,8,0)),0)</f>
        <v>0</v>
      </c>
      <c r="W104" s="172">
        <f>IF(D104&gt;0,(VLOOKUP(D104,Families!$A$5:$I$196,9,0)),0)</f>
        <v>0</v>
      </c>
    </row>
    <row r="105" spans="1:23" s="173" customFormat="1" ht="15" customHeight="1" x14ac:dyDescent="0.3">
      <c r="A105" s="257"/>
      <c r="B105" s="258"/>
      <c r="C105" s="258"/>
      <c r="D105" s="250"/>
      <c r="E105" s="156">
        <f>IF(D105&gt;0,(VLOOKUP(D105,Families!$A$5:$I$196,2,0)),0)</f>
        <v>0</v>
      </c>
      <c r="F105" s="157"/>
      <c r="G105" s="157" t="s">
        <v>46</v>
      </c>
      <c r="H105" s="158"/>
      <c r="I105" s="159">
        <f>IF(F105=0,0,(H105*(VLOOKUP(F105,'Fee Schedule'!$C$2:$D$40,2,FALSE))))</f>
        <v>0</v>
      </c>
      <c r="J105" s="160" t="b">
        <f>IF(D105&gt;0,(IF(F105='Fee Schedule'!$C$2,'Fee Schedule'!$G$2,(IF(F105='Fee Schedule'!$C$3,'Fee Schedule'!$G$2,(IF(F105='Fee Schedule'!$C$4,'Fee Schedule'!$G$2,(IF(F105='Fee Schedule'!$C$5,'Fee Schedule'!$G$2,(IF(F105='Fee Schedule'!$C$6,'Fee Schedule'!$G$2,(IF(F105='Fee Schedule'!$C$7,'Fee Schedule'!$G$2,(IF(F105='Fee Schedule'!$C$14,'Fee Schedule'!$G$2,(IF(F105='Fee Schedule'!$C$26,'Fee Schedule'!$G$2,(VLOOKUP(D105,Families!$A$5:$I$196,4,0)))))))))))))))))))</f>
        <v>0</v>
      </c>
      <c r="K105" s="157"/>
      <c r="L105" s="178" t="b">
        <f>IF(D105&gt;0,(VLOOKUP(D105,Families!$A$5:$I$196,5,0)))</f>
        <v>0</v>
      </c>
      <c r="M105" s="222"/>
      <c r="N105" s="208"/>
      <c r="O105" s="208"/>
      <c r="P105" s="208"/>
      <c r="Q105" s="208"/>
      <c r="R105" s="208"/>
      <c r="S105" s="208"/>
      <c r="T105" s="162">
        <f>IF(D105&gt;0,(VLOOKUP(D105,Families!$A$5:$I$196,3,0)),0)</f>
        <v>0</v>
      </c>
      <c r="U105" s="163">
        <f>IF(D105&gt;0,(VLOOKUP(D105,Families!$A$5:$I$196,7,0)),0)</f>
        <v>0</v>
      </c>
      <c r="V105" s="171">
        <f>IF(D105&gt;0,(VLOOKUP(D105,Families!$A$5:$I$196,8,0)),0)</f>
        <v>0</v>
      </c>
      <c r="W105" s="172">
        <f>IF(D105&gt;0,(VLOOKUP(D105,Families!$A$5:$I$196,9,0)),0)</f>
        <v>0</v>
      </c>
    </row>
    <row r="106" spans="1:23" s="173" customFormat="1" ht="15" customHeight="1" x14ac:dyDescent="0.3">
      <c r="A106" s="257"/>
      <c r="B106" s="258"/>
      <c r="C106" s="258"/>
      <c r="D106" s="250"/>
      <c r="E106" s="156">
        <f>IF(D106&gt;0,(VLOOKUP(D106,Families!$A$5:$I$196,2,0)),0)</f>
        <v>0</v>
      </c>
      <c r="F106" s="157"/>
      <c r="G106" s="157" t="s">
        <v>46</v>
      </c>
      <c r="H106" s="158"/>
      <c r="I106" s="159">
        <f>IF(F106=0,0,(H106*(VLOOKUP(F106,'Fee Schedule'!$C$2:$D$40,2,FALSE))))</f>
        <v>0</v>
      </c>
      <c r="J106" s="160" t="b">
        <f>IF(D106&gt;0,(IF(F106='Fee Schedule'!$C$2,'Fee Schedule'!$G$2,(IF(F106='Fee Schedule'!$C$3,'Fee Schedule'!$G$2,(IF(F106='Fee Schedule'!$C$4,'Fee Schedule'!$G$2,(IF(F106='Fee Schedule'!$C$5,'Fee Schedule'!$G$2,(IF(F106='Fee Schedule'!$C$6,'Fee Schedule'!$G$2,(IF(F106='Fee Schedule'!$C$7,'Fee Schedule'!$G$2,(IF(F106='Fee Schedule'!$C$14,'Fee Schedule'!$G$2,(IF(F106='Fee Schedule'!$C$26,'Fee Schedule'!$G$2,(VLOOKUP(D106,Families!$A$5:$I$196,4,0)))))))))))))))))))</f>
        <v>0</v>
      </c>
      <c r="K106" s="157"/>
      <c r="L106" s="178" t="b">
        <f>IF(D106&gt;0,(VLOOKUP(D106,Families!$A$5:$I$196,5,0)))</f>
        <v>0</v>
      </c>
      <c r="M106" s="222"/>
      <c r="N106" s="208"/>
      <c r="O106" s="208"/>
      <c r="P106" s="208"/>
      <c r="Q106" s="208"/>
      <c r="R106" s="208"/>
      <c r="S106" s="208"/>
      <c r="T106" s="162">
        <f>IF(D106&gt;0,(VLOOKUP(D106,Families!$A$5:$I$196,3,0)),0)</f>
        <v>0</v>
      </c>
      <c r="U106" s="163">
        <f>IF(D106&gt;0,(VLOOKUP(D106,Families!$A$5:$I$196,7,0)),0)</f>
        <v>0</v>
      </c>
      <c r="V106" s="171">
        <f>IF(D106&gt;0,(VLOOKUP(D106,Families!$A$5:$I$196,8,0)),0)</f>
        <v>0</v>
      </c>
      <c r="W106" s="172">
        <f>IF(D106&gt;0,(VLOOKUP(D106,Families!$A$5:$I$196,9,0)),0)</f>
        <v>0</v>
      </c>
    </row>
    <row r="107" spans="1:23" s="173" customFormat="1" ht="15" customHeight="1" x14ac:dyDescent="0.3">
      <c r="A107" s="257"/>
      <c r="B107" s="258"/>
      <c r="C107" s="258"/>
      <c r="D107" s="250"/>
      <c r="E107" s="156">
        <f>IF(D107&gt;0,(VLOOKUP(D107,Families!$A$5:$I$196,2,0)),0)</f>
        <v>0</v>
      </c>
      <c r="F107" s="157"/>
      <c r="G107" s="157" t="s">
        <v>46</v>
      </c>
      <c r="H107" s="158"/>
      <c r="I107" s="159">
        <f>IF(F107=0,0,(H107*(VLOOKUP(F107,'Fee Schedule'!$C$2:$D$40,2,FALSE))))</f>
        <v>0</v>
      </c>
      <c r="J107" s="160" t="b">
        <f>IF(D107&gt;0,(IF(F107='Fee Schedule'!$C$2,'Fee Schedule'!$G$2,(IF(F107='Fee Schedule'!$C$3,'Fee Schedule'!$G$2,(IF(F107='Fee Schedule'!$C$4,'Fee Schedule'!$G$2,(IF(F107='Fee Schedule'!$C$5,'Fee Schedule'!$G$2,(IF(F107='Fee Schedule'!$C$6,'Fee Schedule'!$G$2,(IF(F107='Fee Schedule'!$C$7,'Fee Schedule'!$G$2,(IF(F107='Fee Schedule'!$C$14,'Fee Schedule'!$G$2,(IF(F107='Fee Schedule'!$C$26,'Fee Schedule'!$G$2,(VLOOKUP(D107,Families!$A$5:$I$196,4,0)))))))))))))))))))</f>
        <v>0</v>
      </c>
      <c r="K107" s="157"/>
      <c r="L107" s="178" t="b">
        <f>IF(D107&gt;0,(VLOOKUP(D107,Families!$A$5:$I$196,5,0)))</f>
        <v>0</v>
      </c>
      <c r="M107" s="222"/>
      <c r="N107" s="208"/>
      <c r="O107" s="208"/>
      <c r="P107" s="208"/>
      <c r="Q107" s="208"/>
      <c r="R107" s="208"/>
      <c r="S107" s="208"/>
      <c r="T107" s="162">
        <f>IF(D107&gt;0,(VLOOKUP(D107,Families!$A$5:$I$196,3,0)),0)</f>
        <v>0</v>
      </c>
      <c r="U107" s="163">
        <f>IF(D107&gt;0,(VLOOKUP(D107,Families!$A$5:$I$196,7,0)),0)</f>
        <v>0</v>
      </c>
      <c r="V107" s="171">
        <f>IF(D107&gt;0,(VLOOKUP(D107,Families!$A$5:$I$196,8,0)),0)</f>
        <v>0</v>
      </c>
      <c r="W107" s="172">
        <f>IF(D107&gt;0,(VLOOKUP(D107,Families!$A$5:$I$196,9,0)),0)</f>
        <v>0</v>
      </c>
    </row>
    <row r="108" spans="1:23" s="173" customFormat="1" ht="15" customHeight="1" x14ac:dyDescent="0.3">
      <c r="A108" s="257"/>
      <c r="B108" s="258"/>
      <c r="C108" s="258"/>
      <c r="D108" s="250"/>
      <c r="E108" s="156">
        <f>IF(D108&gt;0,(VLOOKUP(D108,Families!$A$5:$I$196,2,0)),0)</f>
        <v>0</v>
      </c>
      <c r="F108" s="157"/>
      <c r="G108" s="157" t="s">
        <v>46</v>
      </c>
      <c r="H108" s="158"/>
      <c r="I108" s="159">
        <f>IF(F108=0,0,(H108*(VLOOKUP(F108,'Fee Schedule'!$C$2:$D$40,2,FALSE))))</f>
        <v>0</v>
      </c>
      <c r="J108" s="160" t="b">
        <f>IF(D108&gt;0,(IF(F108='Fee Schedule'!$C$2,'Fee Schedule'!$G$2,(IF(F108='Fee Schedule'!$C$3,'Fee Schedule'!$G$2,(IF(F108='Fee Schedule'!$C$4,'Fee Schedule'!$G$2,(IF(F108='Fee Schedule'!$C$5,'Fee Schedule'!$G$2,(IF(F108='Fee Schedule'!$C$6,'Fee Schedule'!$G$2,(IF(F108='Fee Schedule'!$C$7,'Fee Schedule'!$G$2,(IF(F108='Fee Schedule'!$C$14,'Fee Schedule'!$G$2,(IF(F108='Fee Schedule'!$C$26,'Fee Schedule'!$G$2,(VLOOKUP(D108,Families!$A$5:$I$196,4,0)))))))))))))))))))</f>
        <v>0</v>
      </c>
      <c r="K108" s="157"/>
      <c r="L108" s="178" t="b">
        <f>IF(D108&gt;0,(VLOOKUP(D108,Families!$A$5:$I$196,5,0)))</f>
        <v>0</v>
      </c>
      <c r="M108" s="222"/>
      <c r="N108" s="208"/>
      <c r="O108" s="208"/>
      <c r="P108" s="208"/>
      <c r="Q108" s="208"/>
      <c r="R108" s="208"/>
      <c r="S108" s="208"/>
      <c r="T108" s="162">
        <f>IF(D108&gt;0,(VLOOKUP(D108,Families!$A$5:$I$196,3,0)),0)</f>
        <v>0</v>
      </c>
      <c r="U108" s="163">
        <f>IF(D108&gt;0,(VLOOKUP(D108,Families!$A$5:$I$196,7,0)),0)</f>
        <v>0</v>
      </c>
      <c r="V108" s="171">
        <f>IF(D108&gt;0,(VLOOKUP(D108,Families!$A$5:$I$196,8,0)),0)</f>
        <v>0</v>
      </c>
      <c r="W108" s="172">
        <f>IF(D108&gt;0,(VLOOKUP(D108,Families!$A$5:$I$196,9,0)),0)</f>
        <v>0</v>
      </c>
    </row>
    <row r="109" spans="1:23" s="173" customFormat="1" ht="15" customHeight="1" x14ac:dyDescent="0.3">
      <c r="A109" s="257"/>
      <c r="B109" s="258"/>
      <c r="C109" s="258"/>
      <c r="D109" s="250"/>
      <c r="E109" s="156">
        <f>IF(D109&gt;0,(VLOOKUP(D109,Families!$A$5:$I$196,2,0)),0)</f>
        <v>0</v>
      </c>
      <c r="F109" s="157"/>
      <c r="G109" s="157" t="s">
        <v>46</v>
      </c>
      <c r="H109" s="158"/>
      <c r="I109" s="159">
        <f>IF(F109=0,0,(H109*(VLOOKUP(F109,'Fee Schedule'!$C$2:$D$40,2,FALSE))))</f>
        <v>0</v>
      </c>
      <c r="J109" s="160" t="b">
        <f>IF(D109&gt;0,(IF(F109='Fee Schedule'!$C$2,'Fee Schedule'!$G$2,(IF(F109='Fee Schedule'!$C$3,'Fee Schedule'!$G$2,(IF(F109='Fee Schedule'!$C$4,'Fee Schedule'!$G$2,(IF(F109='Fee Schedule'!$C$5,'Fee Schedule'!$G$2,(IF(F109='Fee Schedule'!$C$6,'Fee Schedule'!$G$2,(IF(F109='Fee Schedule'!$C$7,'Fee Schedule'!$G$2,(IF(F109='Fee Schedule'!$C$14,'Fee Schedule'!$G$2,(IF(F109='Fee Schedule'!$C$26,'Fee Schedule'!$G$2,(VLOOKUP(D109,Families!$A$5:$I$196,4,0)))))))))))))))))))</f>
        <v>0</v>
      </c>
      <c r="K109" s="157"/>
      <c r="L109" s="178" t="b">
        <f>IF(D109&gt;0,(VLOOKUP(D109,Families!$A$5:$I$196,5,0)))</f>
        <v>0</v>
      </c>
      <c r="M109" s="222"/>
      <c r="N109" s="208"/>
      <c r="O109" s="208"/>
      <c r="P109" s="208"/>
      <c r="Q109" s="208"/>
      <c r="R109" s="208"/>
      <c r="S109" s="208"/>
      <c r="T109" s="162">
        <f>IF(D109&gt;0,(VLOOKUP(D109,Families!$A$5:$I$196,3,0)),0)</f>
        <v>0</v>
      </c>
      <c r="U109" s="163">
        <f>IF(D109&gt;0,(VLOOKUP(D109,Families!$A$5:$I$196,7,0)),0)</f>
        <v>0</v>
      </c>
      <c r="V109" s="171">
        <f>IF(D109&gt;0,(VLOOKUP(D109,Families!$A$5:$I$196,8,0)),0)</f>
        <v>0</v>
      </c>
      <c r="W109" s="172">
        <f>IF(D109&gt;0,(VLOOKUP(D109,Families!$A$5:$I$196,9,0)),0)</f>
        <v>0</v>
      </c>
    </row>
    <row r="110" spans="1:23" s="173" customFormat="1" ht="15" customHeight="1" x14ac:dyDescent="0.3">
      <c r="A110" s="257"/>
      <c r="B110" s="258"/>
      <c r="C110" s="258"/>
      <c r="D110" s="250"/>
      <c r="E110" s="156">
        <f>IF(D110&gt;0,(VLOOKUP(D110,Families!$A$5:$I$196,2,0)),0)</f>
        <v>0</v>
      </c>
      <c r="F110" s="157"/>
      <c r="G110" s="157" t="s">
        <v>46</v>
      </c>
      <c r="H110" s="158"/>
      <c r="I110" s="159">
        <f>IF(F110=0,0,(H110*(VLOOKUP(F110,'Fee Schedule'!$C$2:$D$40,2,FALSE))))</f>
        <v>0</v>
      </c>
      <c r="J110" s="160" t="b">
        <f>IF(D110&gt;0,(IF(F110='Fee Schedule'!$C$2,'Fee Schedule'!$G$2,(IF(F110='Fee Schedule'!$C$3,'Fee Schedule'!$G$2,(IF(F110='Fee Schedule'!$C$4,'Fee Schedule'!$G$2,(IF(F110='Fee Schedule'!$C$5,'Fee Schedule'!$G$2,(IF(F110='Fee Schedule'!$C$6,'Fee Schedule'!$G$2,(IF(F110='Fee Schedule'!$C$7,'Fee Schedule'!$G$2,(IF(F110='Fee Schedule'!$C$14,'Fee Schedule'!$G$2,(IF(F110='Fee Schedule'!$C$26,'Fee Schedule'!$G$2,(VLOOKUP(D110,Families!$A$5:$I$196,4,0)))))))))))))))))))</f>
        <v>0</v>
      </c>
      <c r="K110" s="157"/>
      <c r="L110" s="178" t="b">
        <f>IF(D110&gt;0,(VLOOKUP(D110,Families!$A$5:$I$196,5,0)))</f>
        <v>0</v>
      </c>
      <c r="M110" s="222"/>
      <c r="N110" s="208"/>
      <c r="O110" s="208"/>
      <c r="P110" s="208"/>
      <c r="Q110" s="208"/>
      <c r="R110" s="208"/>
      <c r="S110" s="208"/>
      <c r="T110" s="162">
        <f>IF(D110&gt;0,(VLOOKUP(D110,Families!$A$5:$I$196,3,0)),0)</f>
        <v>0</v>
      </c>
      <c r="U110" s="163">
        <f>IF(D110&gt;0,(VLOOKUP(D110,Families!$A$5:$I$196,7,0)),0)</f>
        <v>0</v>
      </c>
      <c r="V110" s="171">
        <f>IF(D110&gt;0,(VLOOKUP(D110,Families!$A$5:$I$196,8,0)),0)</f>
        <v>0</v>
      </c>
      <c r="W110" s="172">
        <f>IF(D110&gt;0,(VLOOKUP(D110,Families!$A$5:$I$196,9,0)),0)</f>
        <v>0</v>
      </c>
    </row>
    <row r="111" spans="1:23" s="173" customFormat="1" ht="15" customHeight="1" x14ac:dyDescent="0.3">
      <c r="A111" s="257"/>
      <c r="B111" s="258"/>
      <c r="C111" s="258"/>
      <c r="D111" s="250"/>
      <c r="E111" s="156">
        <f>IF(D111&gt;0,(VLOOKUP(D111,Families!$A$5:$I$196,2,0)),0)</f>
        <v>0</v>
      </c>
      <c r="F111" s="157"/>
      <c r="G111" s="157" t="s">
        <v>46</v>
      </c>
      <c r="H111" s="158"/>
      <c r="I111" s="159">
        <f>IF(F111=0,0,(H111*(VLOOKUP(F111,'Fee Schedule'!$C$2:$D$40,2,FALSE))))</f>
        <v>0</v>
      </c>
      <c r="J111" s="160" t="b">
        <f>IF(D111&gt;0,(IF(F111='Fee Schedule'!$C$2,'Fee Schedule'!$G$2,(IF(F111='Fee Schedule'!$C$3,'Fee Schedule'!$G$2,(IF(F111='Fee Schedule'!$C$4,'Fee Schedule'!$G$2,(IF(F111='Fee Schedule'!$C$5,'Fee Schedule'!$G$2,(IF(F111='Fee Schedule'!$C$6,'Fee Schedule'!$G$2,(IF(F111='Fee Schedule'!$C$7,'Fee Schedule'!$G$2,(IF(F111='Fee Schedule'!$C$14,'Fee Schedule'!$G$2,(IF(F111='Fee Schedule'!$C$26,'Fee Schedule'!$G$2,(VLOOKUP(D111,Families!$A$5:$I$196,4,0)))))))))))))))))))</f>
        <v>0</v>
      </c>
      <c r="K111" s="157"/>
      <c r="L111" s="178" t="b">
        <f>IF(D111&gt;0,(VLOOKUP(D111,Families!$A$5:$I$196,5,0)))</f>
        <v>0</v>
      </c>
      <c r="M111" s="222"/>
      <c r="N111" s="208"/>
      <c r="O111" s="208"/>
      <c r="P111" s="208"/>
      <c r="Q111" s="208"/>
      <c r="R111" s="208"/>
      <c r="S111" s="208"/>
      <c r="T111" s="162">
        <f>IF(D111&gt;0,(VLOOKUP(D111,Families!$A$5:$I$196,3,0)),0)</f>
        <v>0</v>
      </c>
      <c r="U111" s="163">
        <f>IF(D111&gt;0,(VLOOKUP(D111,Families!$A$5:$I$196,7,0)),0)</f>
        <v>0</v>
      </c>
      <c r="V111" s="171">
        <f>IF(D111&gt;0,(VLOOKUP(D111,Families!$A$5:$I$196,8,0)),0)</f>
        <v>0</v>
      </c>
      <c r="W111" s="172">
        <f>IF(D111&gt;0,(VLOOKUP(D111,Families!$A$5:$I$196,9,0)),0)</f>
        <v>0</v>
      </c>
    </row>
    <row r="112" spans="1:23" s="173" customFormat="1" ht="15" customHeight="1" x14ac:dyDescent="0.3">
      <c r="A112" s="257"/>
      <c r="B112" s="258"/>
      <c r="C112" s="258"/>
      <c r="D112" s="250"/>
      <c r="E112" s="156">
        <f>IF(D112&gt;0,(VLOOKUP(D112,Families!$A$5:$I$196,2,0)),0)</f>
        <v>0</v>
      </c>
      <c r="F112" s="157"/>
      <c r="G112" s="157" t="s">
        <v>46</v>
      </c>
      <c r="H112" s="158"/>
      <c r="I112" s="159">
        <f>IF(F112=0,0,(H112*(VLOOKUP(F112,'Fee Schedule'!$C$2:$D$40,2,FALSE))))</f>
        <v>0</v>
      </c>
      <c r="J112" s="160" t="b">
        <f>IF(D112&gt;0,(IF(F112='Fee Schedule'!$C$2,'Fee Schedule'!$G$2,(IF(F112='Fee Schedule'!$C$3,'Fee Schedule'!$G$2,(IF(F112='Fee Schedule'!$C$4,'Fee Schedule'!$G$2,(IF(F112='Fee Schedule'!$C$5,'Fee Schedule'!$G$2,(IF(F112='Fee Schedule'!$C$6,'Fee Schedule'!$G$2,(IF(F112='Fee Schedule'!$C$7,'Fee Schedule'!$G$2,(IF(F112='Fee Schedule'!$C$14,'Fee Schedule'!$G$2,(IF(F112='Fee Schedule'!$C$26,'Fee Schedule'!$G$2,(VLOOKUP(D112,Families!$A$5:$I$196,4,0)))))))))))))))))))</f>
        <v>0</v>
      </c>
      <c r="K112" s="157"/>
      <c r="L112" s="178" t="b">
        <f>IF(D112&gt;0,(VLOOKUP(D112,Families!$A$5:$I$196,5,0)))</f>
        <v>0</v>
      </c>
      <c r="M112" s="222"/>
      <c r="N112" s="208"/>
      <c r="O112" s="208"/>
      <c r="P112" s="208"/>
      <c r="Q112" s="208"/>
      <c r="R112" s="208"/>
      <c r="S112" s="208"/>
      <c r="T112" s="162">
        <f>IF(D112&gt;0,(VLOOKUP(D112,Families!$A$5:$I$196,3,0)),0)</f>
        <v>0</v>
      </c>
      <c r="U112" s="163">
        <f>IF(D112&gt;0,(VLOOKUP(D112,Families!$A$5:$I$196,7,0)),0)</f>
        <v>0</v>
      </c>
      <c r="V112" s="171">
        <f>IF(D112&gt;0,(VLOOKUP(D112,Families!$A$5:$I$196,8,0)),0)</f>
        <v>0</v>
      </c>
      <c r="W112" s="172">
        <f>IF(D112&gt;0,(VLOOKUP(D112,Families!$A$5:$I$196,9,0)),0)</f>
        <v>0</v>
      </c>
    </row>
    <row r="113" spans="1:23" s="173" customFormat="1" ht="15" customHeight="1" x14ac:dyDescent="0.3">
      <c r="A113" s="257"/>
      <c r="B113" s="258"/>
      <c r="C113" s="258"/>
      <c r="D113" s="250"/>
      <c r="E113" s="156">
        <f>IF(D113&gt;0,(VLOOKUP(D113,Families!$A$5:$I$196,2,0)),0)</f>
        <v>0</v>
      </c>
      <c r="F113" s="157"/>
      <c r="G113" s="157" t="s">
        <v>46</v>
      </c>
      <c r="H113" s="158"/>
      <c r="I113" s="159">
        <f>IF(F113=0,0,(H113*(VLOOKUP(F113,'Fee Schedule'!$C$2:$D$40,2,FALSE))))</f>
        <v>0</v>
      </c>
      <c r="J113" s="160" t="b">
        <f>IF(D113&gt;0,(IF(F113='Fee Schedule'!$C$2,'Fee Schedule'!$G$2,(IF(F113='Fee Schedule'!$C$3,'Fee Schedule'!$G$2,(IF(F113='Fee Schedule'!$C$4,'Fee Schedule'!$G$2,(IF(F113='Fee Schedule'!$C$5,'Fee Schedule'!$G$2,(IF(F113='Fee Schedule'!$C$6,'Fee Schedule'!$G$2,(IF(F113='Fee Schedule'!$C$7,'Fee Schedule'!$G$2,(IF(F113='Fee Schedule'!$C$14,'Fee Schedule'!$G$2,(IF(F113='Fee Schedule'!$C$26,'Fee Schedule'!$G$2,(VLOOKUP(D113,Families!$A$5:$I$196,4,0)))))))))))))))))))</f>
        <v>0</v>
      </c>
      <c r="K113" s="157"/>
      <c r="L113" s="178" t="b">
        <f>IF(D113&gt;0,(VLOOKUP(D113,Families!$A$5:$I$196,5,0)))</f>
        <v>0</v>
      </c>
      <c r="M113" s="222"/>
      <c r="N113" s="208"/>
      <c r="O113" s="208"/>
      <c r="P113" s="208"/>
      <c r="Q113" s="208"/>
      <c r="R113" s="208"/>
      <c r="S113" s="208"/>
      <c r="T113" s="162">
        <f>IF(D113&gt;0,(VLOOKUP(D113,Families!$A$5:$I$196,3,0)),0)</f>
        <v>0</v>
      </c>
      <c r="U113" s="163">
        <f>IF(D113&gt;0,(VLOOKUP(D113,Families!$A$5:$I$196,7,0)),0)</f>
        <v>0</v>
      </c>
      <c r="V113" s="171">
        <f>IF(D113&gt;0,(VLOOKUP(D113,Families!$A$5:$I$196,8,0)),0)</f>
        <v>0</v>
      </c>
      <c r="W113" s="172">
        <f>IF(D113&gt;0,(VLOOKUP(D113,Families!$A$5:$I$196,9,0)),0)</f>
        <v>0</v>
      </c>
    </row>
    <row r="114" spans="1:23" s="173" customFormat="1" ht="15" customHeight="1" x14ac:dyDescent="0.3">
      <c r="A114" s="257"/>
      <c r="B114" s="258"/>
      <c r="C114" s="258"/>
      <c r="D114" s="250"/>
      <c r="E114" s="156">
        <f>IF(D114&gt;0,(VLOOKUP(D114,Families!$A$5:$I$196,2,0)),0)</f>
        <v>0</v>
      </c>
      <c r="F114" s="157"/>
      <c r="G114" s="157" t="s">
        <v>46</v>
      </c>
      <c r="H114" s="158"/>
      <c r="I114" s="159">
        <f>IF(F114=0,0,(H114*(VLOOKUP(F114,'Fee Schedule'!$C$2:$D$40,2,FALSE))))</f>
        <v>0</v>
      </c>
      <c r="J114" s="160" t="b">
        <f>IF(D114&gt;0,(IF(F114='Fee Schedule'!$C$2,'Fee Schedule'!$G$2,(IF(F114='Fee Schedule'!$C$3,'Fee Schedule'!$G$2,(IF(F114='Fee Schedule'!$C$4,'Fee Schedule'!$G$2,(IF(F114='Fee Schedule'!$C$5,'Fee Schedule'!$G$2,(IF(F114='Fee Schedule'!$C$6,'Fee Schedule'!$G$2,(IF(F114='Fee Schedule'!$C$7,'Fee Schedule'!$G$2,(IF(F114='Fee Schedule'!$C$14,'Fee Schedule'!$G$2,(IF(F114='Fee Schedule'!$C$26,'Fee Schedule'!$G$2,(VLOOKUP(D114,Families!$A$5:$I$196,4,0)))))))))))))))))))</f>
        <v>0</v>
      </c>
      <c r="K114" s="157"/>
      <c r="L114" s="178" t="b">
        <f>IF(D114&gt;0,(VLOOKUP(D114,Families!$A$5:$I$196,5,0)))</f>
        <v>0</v>
      </c>
      <c r="M114" s="222"/>
      <c r="N114" s="208"/>
      <c r="O114" s="208"/>
      <c r="P114" s="208"/>
      <c r="Q114" s="208"/>
      <c r="R114" s="208"/>
      <c r="S114" s="208"/>
      <c r="T114" s="162">
        <f>IF(D114&gt;0,(VLOOKUP(D114,Families!$A$5:$I$196,3,0)),0)</f>
        <v>0</v>
      </c>
      <c r="U114" s="163">
        <f>IF(D114&gt;0,(VLOOKUP(D114,Families!$A$5:$I$196,7,0)),0)</f>
        <v>0</v>
      </c>
      <c r="V114" s="171">
        <f>IF(D114&gt;0,(VLOOKUP(D114,Families!$A$5:$I$196,8,0)),0)</f>
        <v>0</v>
      </c>
      <c r="W114" s="172">
        <f>IF(D114&gt;0,(VLOOKUP(D114,Families!$A$5:$I$196,9,0)),0)</f>
        <v>0</v>
      </c>
    </row>
    <row r="115" spans="1:23" s="173" customFormat="1" ht="15" customHeight="1" x14ac:dyDescent="0.3">
      <c r="A115" s="257"/>
      <c r="B115" s="258"/>
      <c r="C115" s="258"/>
      <c r="D115" s="250"/>
      <c r="E115" s="156">
        <f>IF(D115&gt;0,(VLOOKUP(D115,Families!$A$5:$I$196,2,0)),0)</f>
        <v>0</v>
      </c>
      <c r="F115" s="157"/>
      <c r="G115" s="157" t="s">
        <v>46</v>
      </c>
      <c r="H115" s="158"/>
      <c r="I115" s="159">
        <f>IF(F115=0,0,(H115*(VLOOKUP(F115,'Fee Schedule'!$C$2:$D$40,2,FALSE))))</f>
        <v>0</v>
      </c>
      <c r="J115" s="160" t="b">
        <f>IF(D115&gt;0,(IF(F115='Fee Schedule'!$C$2,'Fee Schedule'!$G$2,(IF(F115='Fee Schedule'!$C$3,'Fee Schedule'!$G$2,(IF(F115='Fee Schedule'!$C$4,'Fee Schedule'!$G$2,(IF(F115='Fee Schedule'!$C$5,'Fee Schedule'!$G$2,(IF(F115='Fee Schedule'!$C$6,'Fee Schedule'!$G$2,(IF(F115='Fee Schedule'!$C$7,'Fee Schedule'!$G$2,(IF(F115='Fee Schedule'!$C$14,'Fee Schedule'!$G$2,(IF(F115='Fee Schedule'!$C$26,'Fee Schedule'!$G$2,(VLOOKUP(D115,Families!$A$5:$I$196,4,0)))))))))))))))))))</f>
        <v>0</v>
      </c>
      <c r="K115" s="157"/>
      <c r="L115" s="178" t="b">
        <f>IF(D115&gt;0,(VLOOKUP(D115,Families!$A$5:$I$196,5,0)))</f>
        <v>0</v>
      </c>
      <c r="M115" s="222"/>
      <c r="N115" s="208"/>
      <c r="O115" s="208"/>
      <c r="P115" s="208"/>
      <c r="Q115" s="208"/>
      <c r="R115" s="208"/>
      <c r="S115" s="208"/>
      <c r="T115" s="162">
        <f>IF(D115&gt;0,(VLOOKUP(D115,Families!$A$5:$I$196,3,0)),0)</f>
        <v>0</v>
      </c>
      <c r="U115" s="163">
        <f>IF(D115&gt;0,(VLOOKUP(D115,Families!$A$5:$I$196,7,0)),0)</f>
        <v>0</v>
      </c>
      <c r="V115" s="171">
        <f>IF(D115&gt;0,(VLOOKUP(D115,Families!$A$5:$I$196,8,0)),0)</f>
        <v>0</v>
      </c>
      <c r="W115" s="172">
        <f>IF(D115&gt;0,(VLOOKUP(D115,Families!$A$5:$I$196,9,0)),0)</f>
        <v>0</v>
      </c>
    </row>
    <row r="116" spans="1:23" s="173" customFormat="1" ht="15" customHeight="1" x14ac:dyDescent="0.3">
      <c r="A116" s="257"/>
      <c r="B116" s="258"/>
      <c r="C116" s="258"/>
      <c r="D116" s="250"/>
      <c r="E116" s="156">
        <f>IF(D116&gt;0,(VLOOKUP(D116,Families!$A$5:$I$196,2,0)),0)</f>
        <v>0</v>
      </c>
      <c r="F116" s="157"/>
      <c r="G116" s="157" t="s">
        <v>46</v>
      </c>
      <c r="H116" s="158"/>
      <c r="I116" s="159">
        <f>IF(F116=0,0,(H116*(VLOOKUP(F116,'Fee Schedule'!$C$2:$D$40,2,FALSE))))</f>
        <v>0</v>
      </c>
      <c r="J116" s="160" t="b">
        <f>IF(D116&gt;0,(IF(F116='Fee Schedule'!$C$2,'Fee Schedule'!$G$2,(IF(F116='Fee Schedule'!$C$3,'Fee Schedule'!$G$2,(IF(F116='Fee Schedule'!$C$4,'Fee Schedule'!$G$2,(IF(F116='Fee Schedule'!$C$5,'Fee Schedule'!$G$2,(IF(F116='Fee Schedule'!$C$6,'Fee Schedule'!$G$2,(IF(F116='Fee Schedule'!$C$7,'Fee Schedule'!$G$2,(IF(F116='Fee Schedule'!$C$14,'Fee Schedule'!$G$2,(IF(F116='Fee Schedule'!$C$26,'Fee Schedule'!$G$2,(VLOOKUP(D116,Families!$A$5:$I$196,4,0)))))))))))))))))))</f>
        <v>0</v>
      </c>
      <c r="K116" s="157"/>
      <c r="L116" s="178" t="b">
        <f>IF(D116&gt;0,(VLOOKUP(D116,Families!$A$5:$I$196,5,0)))</f>
        <v>0</v>
      </c>
      <c r="M116" s="222"/>
      <c r="N116" s="208"/>
      <c r="O116" s="208"/>
      <c r="P116" s="208"/>
      <c r="Q116" s="208"/>
      <c r="R116" s="208"/>
      <c r="S116" s="208"/>
      <c r="T116" s="162">
        <f>IF(D116&gt;0,(VLOOKUP(D116,Families!$A$5:$I$196,3,0)),0)</f>
        <v>0</v>
      </c>
      <c r="U116" s="163">
        <f>IF(D116&gt;0,(VLOOKUP(D116,Families!$A$5:$I$196,7,0)),0)</f>
        <v>0</v>
      </c>
      <c r="V116" s="171">
        <f>IF(D116&gt;0,(VLOOKUP(D116,Families!$A$5:$I$196,8,0)),0)</f>
        <v>0</v>
      </c>
      <c r="W116" s="172">
        <f>IF(D116&gt;0,(VLOOKUP(D116,Families!$A$5:$I$196,9,0)),0)</f>
        <v>0</v>
      </c>
    </row>
    <row r="117" spans="1:23" s="173" customFormat="1" ht="15" customHeight="1" x14ac:dyDescent="0.3">
      <c r="A117" s="257"/>
      <c r="B117" s="258"/>
      <c r="C117" s="258"/>
      <c r="D117" s="250"/>
      <c r="E117" s="156">
        <f>IF(D117&gt;0,(VLOOKUP(D117,Families!$A$5:$I$196,2,0)),0)</f>
        <v>0</v>
      </c>
      <c r="F117" s="157"/>
      <c r="G117" s="157" t="s">
        <v>46</v>
      </c>
      <c r="H117" s="158"/>
      <c r="I117" s="159">
        <f>IF(F117=0,0,(H117*(VLOOKUP(F117,'Fee Schedule'!$C$2:$D$40,2,FALSE))))</f>
        <v>0</v>
      </c>
      <c r="J117" s="160" t="b">
        <f>IF(D117&gt;0,(IF(F117='Fee Schedule'!$C$2,'Fee Schedule'!$G$2,(IF(F117='Fee Schedule'!$C$3,'Fee Schedule'!$G$2,(IF(F117='Fee Schedule'!$C$4,'Fee Schedule'!$G$2,(IF(F117='Fee Schedule'!$C$5,'Fee Schedule'!$G$2,(IF(F117='Fee Schedule'!$C$6,'Fee Schedule'!$G$2,(IF(F117='Fee Schedule'!$C$7,'Fee Schedule'!$G$2,(IF(F117='Fee Schedule'!$C$14,'Fee Schedule'!$G$2,(IF(F117='Fee Schedule'!$C$26,'Fee Schedule'!$G$2,(VLOOKUP(D117,Families!$A$5:$I$196,4,0)))))))))))))))))))</f>
        <v>0</v>
      </c>
      <c r="K117" s="157"/>
      <c r="L117" s="178" t="b">
        <f>IF(D117&gt;0,(VLOOKUP(D117,Families!$A$5:$I$196,5,0)))</f>
        <v>0</v>
      </c>
      <c r="M117" s="222"/>
      <c r="N117" s="208"/>
      <c r="O117" s="208"/>
      <c r="P117" s="208"/>
      <c r="Q117" s="208"/>
      <c r="R117" s="208"/>
      <c r="S117" s="208"/>
      <c r="T117" s="162">
        <f>IF(D117&gt;0,(VLOOKUP(D117,Families!$A$5:$I$196,3,0)),0)</f>
        <v>0</v>
      </c>
      <c r="U117" s="163">
        <f>IF(D117&gt;0,(VLOOKUP(D117,Families!$A$5:$I$196,7,0)),0)</f>
        <v>0</v>
      </c>
      <c r="V117" s="171">
        <f>IF(D117&gt;0,(VLOOKUP(D117,Families!$A$5:$I$196,8,0)),0)</f>
        <v>0</v>
      </c>
      <c r="W117" s="172">
        <f>IF(D117&gt;0,(VLOOKUP(D117,Families!$A$5:$I$196,9,0)),0)</f>
        <v>0</v>
      </c>
    </row>
    <row r="118" spans="1:23" s="173" customFormat="1" ht="15" customHeight="1" x14ac:dyDescent="0.3">
      <c r="A118" s="257"/>
      <c r="B118" s="258"/>
      <c r="C118" s="258"/>
      <c r="D118" s="250"/>
      <c r="E118" s="156">
        <f>IF(D118&gt;0,(VLOOKUP(D118,Families!$A$5:$I$196,2,0)),0)</f>
        <v>0</v>
      </c>
      <c r="F118" s="157"/>
      <c r="G118" s="157" t="s">
        <v>46</v>
      </c>
      <c r="H118" s="158"/>
      <c r="I118" s="159">
        <f>IF(F118=0,0,(H118*(VLOOKUP(F118,'Fee Schedule'!$C$2:$D$40,2,FALSE))))</f>
        <v>0</v>
      </c>
      <c r="J118" s="160" t="b">
        <f>IF(D118&gt;0,(IF(F118='Fee Schedule'!$C$2,'Fee Schedule'!$G$2,(IF(F118='Fee Schedule'!$C$3,'Fee Schedule'!$G$2,(IF(F118='Fee Schedule'!$C$4,'Fee Schedule'!$G$2,(IF(F118='Fee Schedule'!$C$5,'Fee Schedule'!$G$2,(IF(F118='Fee Schedule'!$C$6,'Fee Schedule'!$G$2,(IF(F118='Fee Schedule'!$C$7,'Fee Schedule'!$G$2,(IF(F118='Fee Schedule'!$C$14,'Fee Schedule'!$G$2,(IF(F118='Fee Schedule'!$C$26,'Fee Schedule'!$G$2,(VLOOKUP(D118,Families!$A$5:$I$196,4,0)))))))))))))))))))</f>
        <v>0</v>
      </c>
      <c r="K118" s="157"/>
      <c r="L118" s="178" t="b">
        <f>IF(D118&gt;0,(VLOOKUP(D118,Families!$A$5:$I$196,5,0)))</f>
        <v>0</v>
      </c>
      <c r="M118" s="222"/>
      <c r="N118" s="208"/>
      <c r="O118" s="208"/>
      <c r="P118" s="208"/>
      <c r="Q118" s="208"/>
      <c r="R118" s="208"/>
      <c r="S118" s="208"/>
      <c r="T118" s="162">
        <f>IF(D118&gt;0,(VLOOKUP(D118,Families!$A$5:$I$196,3,0)),0)</f>
        <v>0</v>
      </c>
      <c r="U118" s="163">
        <f>IF(D118&gt;0,(VLOOKUP(D118,Families!$A$5:$I$196,7,0)),0)</f>
        <v>0</v>
      </c>
      <c r="V118" s="171">
        <f>IF(D118&gt;0,(VLOOKUP(D118,Families!$A$5:$I$196,8,0)),0)</f>
        <v>0</v>
      </c>
      <c r="W118" s="172">
        <f>IF(D118&gt;0,(VLOOKUP(D118,Families!$A$5:$I$196,9,0)),0)</f>
        <v>0</v>
      </c>
    </row>
    <row r="119" spans="1:23" s="173" customFormat="1" ht="15" customHeight="1" x14ac:dyDescent="0.3">
      <c r="A119" s="257"/>
      <c r="B119" s="258"/>
      <c r="C119" s="258"/>
      <c r="D119" s="250"/>
      <c r="E119" s="156">
        <f>IF(D119&gt;0,(VLOOKUP(D119,Families!$A$5:$I$196,2,0)),0)</f>
        <v>0</v>
      </c>
      <c r="F119" s="157"/>
      <c r="G119" s="157" t="s">
        <v>46</v>
      </c>
      <c r="H119" s="158"/>
      <c r="I119" s="159">
        <f>IF(F119=0,0,(H119*(VLOOKUP(F119,'Fee Schedule'!$C$2:$D$40,2,FALSE))))</f>
        <v>0</v>
      </c>
      <c r="J119" s="160" t="b">
        <f>IF(D119&gt;0,(IF(F119='Fee Schedule'!$C$2,'Fee Schedule'!$G$2,(IF(F119='Fee Schedule'!$C$3,'Fee Schedule'!$G$2,(IF(F119='Fee Schedule'!$C$4,'Fee Schedule'!$G$2,(IF(F119='Fee Schedule'!$C$5,'Fee Schedule'!$G$2,(IF(F119='Fee Schedule'!$C$6,'Fee Schedule'!$G$2,(IF(F119='Fee Schedule'!$C$7,'Fee Schedule'!$G$2,(IF(F119='Fee Schedule'!$C$14,'Fee Schedule'!$G$2,(IF(F119='Fee Schedule'!$C$26,'Fee Schedule'!$G$2,(VLOOKUP(D119,Families!$A$5:$I$196,4,0)))))))))))))))))))</f>
        <v>0</v>
      </c>
      <c r="K119" s="157"/>
      <c r="L119" s="178" t="b">
        <f>IF(D119&gt;0,(VLOOKUP(D119,Families!$A$5:$I$196,5,0)))</f>
        <v>0</v>
      </c>
      <c r="M119" s="222"/>
      <c r="N119" s="208"/>
      <c r="O119" s="208"/>
      <c r="P119" s="208"/>
      <c r="Q119" s="208"/>
      <c r="R119" s="208"/>
      <c r="S119" s="208"/>
      <c r="T119" s="162">
        <f>IF(D119&gt;0,(VLOOKUP(D119,Families!$A$5:$I$196,3,0)),0)</f>
        <v>0</v>
      </c>
      <c r="U119" s="163">
        <f>IF(D119&gt;0,(VLOOKUP(D119,Families!$A$5:$I$196,7,0)),0)</f>
        <v>0</v>
      </c>
      <c r="V119" s="171">
        <f>IF(D119&gt;0,(VLOOKUP(D119,Families!$A$5:$I$196,8,0)),0)</f>
        <v>0</v>
      </c>
      <c r="W119" s="172">
        <f>IF(D119&gt;0,(VLOOKUP(D119,Families!$A$5:$I$196,9,0)),0)</f>
        <v>0</v>
      </c>
    </row>
    <row r="120" spans="1:23" s="173" customFormat="1" ht="15" customHeight="1" x14ac:dyDescent="0.3">
      <c r="A120" s="257"/>
      <c r="B120" s="258"/>
      <c r="C120" s="258"/>
      <c r="D120" s="250"/>
      <c r="E120" s="156">
        <f>IF(D120&gt;0,(VLOOKUP(D120,Families!$A$5:$I$196,2,0)),0)</f>
        <v>0</v>
      </c>
      <c r="F120" s="157"/>
      <c r="G120" s="157" t="s">
        <v>46</v>
      </c>
      <c r="H120" s="158"/>
      <c r="I120" s="159">
        <f>IF(F120=0,0,(H120*(VLOOKUP(F120,'Fee Schedule'!$C$2:$D$40,2,FALSE))))</f>
        <v>0</v>
      </c>
      <c r="J120" s="160" t="b">
        <f>IF(D120&gt;0,(IF(F120='Fee Schedule'!$C$2,'Fee Schedule'!$G$2,(IF(F120='Fee Schedule'!$C$3,'Fee Schedule'!$G$2,(IF(F120='Fee Schedule'!$C$4,'Fee Schedule'!$G$2,(IF(F120='Fee Schedule'!$C$5,'Fee Schedule'!$G$2,(IF(F120='Fee Schedule'!$C$6,'Fee Schedule'!$G$2,(IF(F120='Fee Schedule'!$C$7,'Fee Schedule'!$G$2,(IF(F120='Fee Schedule'!$C$14,'Fee Schedule'!$G$2,(IF(F120='Fee Schedule'!$C$26,'Fee Schedule'!$G$2,(VLOOKUP(D120,Families!$A$5:$I$196,4,0)))))))))))))))))))</f>
        <v>0</v>
      </c>
      <c r="K120" s="157"/>
      <c r="L120" s="178" t="b">
        <f>IF(D120&gt;0,(VLOOKUP(D120,Families!$A$5:$I$196,5,0)))</f>
        <v>0</v>
      </c>
      <c r="M120" s="222"/>
      <c r="N120" s="208"/>
      <c r="O120" s="208"/>
      <c r="P120" s="208"/>
      <c r="Q120" s="208"/>
      <c r="R120" s="208"/>
      <c r="S120" s="208"/>
      <c r="T120" s="162">
        <f>IF(D120&gt;0,(VLOOKUP(D120,Families!$A$5:$I$196,3,0)),0)</f>
        <v>0</v>
      </c>
      <c r="U120" s="163">
        <f>IF(D120&gt;0,(VLOOKUP(D120,Families!$A$5:$I$196,7,0)),0)</f>
        <v>0</v>
      </c>
      <c r="V120" s="171">
        <f>IF(D120&gt;0,(VLOOKUP(D120,Families!$A$5:$I$196,8,0)),0)</f>
        <v>0</v>
      </c>
      <c r="W120" s="172">
        <f>IF(D120&gt;0,(VLOOKUP(D120,Families!$A$5:$I$196,9,0)),0)</f>
        <v>0</v>
      </c>
    </row>
    <row r="121" spans="1:23" s="173" customFormat="1" ht="15" customHeight="1" x14ac:dyDescent="0.3">
      <c r="A121" s="257"/>
      <c r="B121" s="258"/>
      <c r="C121" s="258"/>
      <c r="D121" s="250"/>
      <c r="E121" s="156">
        <f>IF(D121&gt;0,(VLOOKUP(D121,Families!$A$5:$I$196,2,0)),0)</f>
        <v>0</v>
      </c>
      <c r="F121" s="157"/>
      <c r="G121" s="157" t="s">
        <v>46</v>
      </c>
      <c r="H121" s="158"/>
      <c r="I121" s="159">
        <f>IF(F121=0,0,(H121*(VLOOKUP(F121,'Fee Schedule'!$C$2:$D$40,2,FALSE))))</f>
        <v>0</v>
      </c>
      <c r="J121" s="160" t="b">
        <f>IF(D121&gt;0,(IF(F121='Fee Schedule'!$C$2,'Fee Schedule'!$G$2,(IF(F121='Fee Schedule'!$C$3,'Fee Schedule'!$G$2,(IF(F121='Fee Schedule'!$C$4,'Fee Schedule'!$G$2,(IF(F121='Fee Schedule'!$C$5,'Fee Schedule'!$G$2,(IF(F121='Fee Schedule'!$C$6,'Fee Schedule'!$G$2,(IF(F121='Fee Schedule'!$C$7,'Fee Schedule'!$G$2,(IF(F121='Fee Schedule'!$C$14,'Fee Schedule'!$G$2,(IF(F121='Fee Schedule'!$C$26,'Fee Schedule'!$G$2,(VLOOKUP(D121,Families!$A$5:$I$196,4,0)))))))))))))))))))</f>
        <v>0</v>
      </c>
      <c r="K121" s="157"/>
      <c r="L121" s="178" t="b">
        <f>IF(D121&gt;0,(VLOOKUP(D121,Families!$A$5:$I$196,5,0)))</f>
        <v>0</v>
      </c>
      <c r="M121" s="222"/>
      <c r="N121" s="208"/>
      <c r="O121" s="208"/>
      <c r="P121" s="208"/>
      <c r="Q121" s="208"/>
      <c r="R121" s="208"/>
      <c r="S121" s="208"/>
      <c r="T121" s="162">
        <f>IF(D121&gt;0,(VLOOKUP(D121,Families!$A$5:$I$196,3,0)),0)</f>
        <v>0</v>
      </c>
      <c r="U121" s="163">
        <f>IF(D121&gt;0,(VLOOKUP(D121,Families!$A$5:$I$196,7,0)),0)</f>
        <v>0</v>
      </c>
      <c r="V121" s="171">
        <f>IF(D121&gt;0,(VLOOKUP(D121,Families!$A$5:$I$196,8,0)),0)</f>
        <v>0</v>
      </c>
      <c r="W121" s="172">
        <f>IF(D121&gt;0,(VLOOKUP(D121,Families!$A$5:$I$196,9,0)),0)</f>
        <v>0</v>
      </c>
    </row>
    <row r="122" spans="1:23" s="173" customFormat="1" ht="15" customHeight="1" x14ac:dyDescent="0.3">
      <c r="A122" s="257"/>
      <c r="B122" s="258"/>
      <c r="C122" s="258"/>
      <c r="D122" s="250"/>
      <c r="E122" s="156">
        <f>IF(D122&gt;0,(VLOOKUP(D122,Families!$A$5:$I$196,2,0)),0)</f>
        <v>0</v>
      </c>
      <c r="F122" s="157"/>
      <c r="G122" s="157" t="s">
        <v>46</v>
      </c>
      <c r="H122" s="158"/>
      <c r="I122" s="159">
        <f>IF(F122=0,0,(H122*(VLOOKUP(F122,'Fee Schedule'!$C$2:$D$40,2,FALSE))))</f>
        <v>0</v>
      </c>
      <c r="J122" s="160" t="b">
        <f>IF(D122&gt;0,(IF(F122='Fee Schedule'!$C$2,'Fee Schedule'!$G$2,(IF(F122='Fee Schedule'!$C$3,'Fee Schedule'!$G$2,(IF(F122='Fee Schedule'!$C$4,'Fee Schedule'!$G$2,(IF(F122='Fee Schedule'!$C$5,'Fee Schedule'!$G$2,(IF(F122='Fee Schedule'!$C$6,'Fee Schedule'!$G$2,(IF(F122='Fee Schedule'!$C$7,'Fee Schedule'!$G$2,(IF(F122='Fee Schedule'!$C$14,'Fee Schedule'!$G$2,(IF(F122='Fee Schedule'!$C$26,'Fee Schedule'!$G$2,(VLOOKUP(D122,Families!$A$5:$I$196,4,0)))))))))))))))))))</f>
        <v>0</v>
      </c>
      <c r="K122" s="157"/>
      <c r="L122" s="178" t="b">
        <f>IF(D122&gt;0,(VLOOKUP(D122,Families!$A$5:$I$196,5,0)))</f>
        <v>0</v>
      </c>
      <c r="M122" s="222"/>
      <c r="N122" s="208"/>
      <c r="O122" s="208"/>
      <c r="P122" s="208"/>
      <c r="Q122" s="208"/>
      <c r="R122" s="208"/>
      <c r="S122" s="208"/>
      <c r="T122" s="162">
        <f>IF(D122&gt;0,(VLOOKUP(D122,Families!$A$5:$I$196,3,0)),0)</f>
        <v>0</v>
      </c>
      <c r="U122" s="163">
        <f>IF(D122&gt;0,(VLOOKUP(D122,Families!$A$5:$I$196,7,0)),0)</f>
        <v>0</v>
      </c>
      <c r="V122" s="171">
        <f>IF(D122&gt;0,(VLOOKUP(D122,Families!$A$5:$I$196,8,0)),0)</f>
        <v>0</v>
      </c>
      <c r="W122" s="172">
        <f>IF(D122&gt;0,(VLOOKUP(D122,Families!$A$5:$I$196,9,0)),0)</f>
        <v>0</v>
      </c>
    </row>
    <row r="123" spans="1:23" s="173" customFormat="1" ht="15" customHeight="1" x14ac:dyDescent="0.3">
      <c r="A123" s="257"/>
      <c r="B123" s="258"/>
      <c r="C123" s="258"/>
      <c r="D123" s="250"/>
      <c r="E123" s="156">
        <f>IF(D123&gt;0,(VLOOKUP(D123,Families!$A$5:$I$196,2,0)),0)</f>
        <v>0</v>
      </c>
      <c r="F123" s="157"/>
      <c r="G123" s="157" t="s">
        <v>46</v>
      </c>
      <c r="H123" s="158"/>
      <c r="I123" s="159">
        <f>IF(F123=0,0,(H123*(VLOOKUP(F123,'Fee Schedule'!$C$2:$D$40,2,FALSE))))</f>
        <v>0</v>
      </c>
      <c r="J123" s="160" t="b">
        <f>IF(D123&gt;0,(IF(F123='Fee Schedule'!$C$2,'Fee Schedule'!$G$2,(IF(F123='Fee Schedule'!$C$3,'Fee Schedule'!$G$2,(IF(F123='Fee Schedule'!$C$4,'Fee Schedule'!$G$2,(IF(F123='Fee Schedule'!$C$5,'Fee Schedule'!$G$2,(IF(F123='Fee Schedule'!$C$6,'Fee Schedule'!$G$2,(IF(F123='Fee Schedule'!$C$7,'Fee Schedule'!$G$2,(IF(F123='Fee Schedule'!$C$14,'Fee Schedule'!$G$2,(IF(F123='Fee Schedule'!$C$26,'Fee Schedule'!$G$2,(VLOOKUP(D123,Families!$A$5:$I$196,4,0)))))))))))))))))))</f>
        <v>0</v>
      </c>
      <c r="K123" s="157"/>
      <c r="L123" s="178" t="b">
        <f>IF(D123&gt;0,(VLOOKUP(D123,Families!$A$5:$I$196,5,0)))</f>
        <v>0</v>
      </c>
      <c r="M123" s="222"/>
      <c r="N123" s="208"/>
      <c r="O123" s="208"/>
      <c r="P123" s="208"/>
      <c r="Q123" s="208"/>
      <c r="R123" s="208"/>
      <c r="S123" s="208"/>
      <c r="T123" s="162">
        <f>IF(D123&gt;0,(VLOOKUP(D123,Families!$A$5:$I$196,3,0)),0)</f>
        <v>0</v>
      </c>
      <c r="U123" s="163">
        <f>IF(D123&gt;0,(VLOOKUP(D123,Families!$A$5:$I$196,7,0)),0)</f>
        <v>0</v>
      </c>
      <c r="V123" s="171">
        <f>IF(D123&gt;0,(VLOOKUP(D123,Families!$A$5:$I$196,8,0)),0)</f>
        <v>0</v>
      </c>
      <c r="W123" s="172">
        <f>IF(D123&gt;0,(VLOOKUP(D123,Families!$A$5:$I$196,9,0)),0)</f>
        <v>0</v>
      </c>
    </row>
    <row r="124" spans="1:23" s="173" customFormat="1" ht="15" customHeight="1" x14ac:dyDescent="0.3">
      <c r="A124" s="257"/>
      <c r="B124" s="258"/>
      <c r="C124" s="258"/>
      <c r="D124" s="250"/>
      <c r="E124" s="156">
        <f>IF(D124&gt;0,(VLOOKUP(D124,Families!$A$5:$I$196,2,0)),0)</f>
        <v>0</v>
      </c>
      <c r="F124" s="157"/>
      <c r="G124" s="157" t="s">
        <v>46</v>
      </c>
      <c r="H124" s="158"/>
      <c r="I124" s="159">
        <f>IF(F124=0,0,(H124*(VLOOKUP(F124,'Fee Schedule'!$C$2:$D$40,2,FALSE))))</f>
        <v>0</v>
      </c>
      <c r="J124" s="160" t="b">
        <f>IF(D124&gt;0,(IF(F124='Fee Schedule'!$C$2,'Fee Schedule'!$G$2,(IF(F124='Fee Schedule'!$C$3,'Fee Schedule'!$G$2,(IF(F124='Fee Schedule'!$C$4,'Fee Schedule'!$G$2,(IF(F124='Fee Schedule'!$C$5,'Fee Schedule'!$G$2,(IF(F124='Fee Schedule'!$C$6,'Fee Schedule'!$G$2,(IF(F124='Fee Schedule'!$C$7,'Fee Schedule'!$G$2,(IF(F124='Fee Schedule'!$C$14,'Fee Schedule'!$G$2,(IF(F124='Fee Schedule'!$C$26,'Fee Schedule'!$G$2,(VLOOKUP(D124,Families!$A$5:$I$196,4,0)))))))))))))))))))</f>
        <v>0</v>
      </c>
      <c r="K124" s="157"/>
      <c r="L124" s="178" t="b">
        <f>IF(D124&gt;0,(VLOOKUP(D124,Families!$A$5:$I$196,5,0)))</f>
        <v>0</v>
      </c>
      <c r="M124" s="222"/>
      <c r="N124" s="208"/>
      <c r="O124" s="208"/>
      <c r="P124" s="208"/>
      <c r="Q124" s="208"/>
      <c r="R124" s="208"/>
      <c r="S124" s="208"/>
      <c r="T124" s="162">
        <f>IF(D124&gt;0,(VLOOKUP(D124,Families!$A$5:$I$196,3,0)),0)</f>
        <v>0</v>
      </c>
      <c r="U124" s="163">
        <f>IF(D124&gt;0,(VLOOKUP(D124,Families!$A$5:$I$196,7,0)),0)</f>
        <v>0</v>
      </c>
      <c r="V124" s="171">
        <f>IF(D124&gt;0,(VLOOKUP(D124,Families!$A$5:$I$196,8,0)),0)</f>
        <v>0</v>
      </c>
      <c r="W124" s="172">
        <f>IF(D124&gt;0,(VLOOKUP(D124,Families!$A$5:$I$196,9,0)),0)</f>
        <v>0</v>
      </c>
    </row>
    <row r="125" spans="1:23" s="173" customFormat="1" ht="15" customHeight="1" x14ac:dyDescent="0.3">
      <c r="A125" s="257"/>
      <c r="B125" s="258"/>
      <c r="C125" s="258"/>
      <c r="D125" s="250"/>
      <c r="E125" s="156">
        <f>IF(D125&gt;0,(VLOOKUP(D125,Families!$A$5:$I$196,2,0)),0)</f>
        <v>0</v>
      </c>
      <c r="F125" s="157"/>
      <c r="G125" s="157" t="s">
        <v>46</v>
      </c>
      <c r="H125" s="158"/>
      <c r="I125" s="159">
        <f>IF(F125=0,0,(H125*(VLOOKUP(F125,'Fee Schedule'!$C$2:$D$40,2,FALSE))))</f>
        <v>0</v>
      </c>
      <c r="J125" s="160" t="b">
        <f>IF(D125&gt;0,(IF(F125='Fee Schedule'!$C$2,'Fee Schedule'!$G$2,(IF(F125='Fee Schedule'!$C$3,'Fee Schedule'!$G$2,(IF(F125='Fee Schedule'!$C$4,'Fee Schedule'!$G$2,(IF(F125='Fee Schedule'!$C$5,'Fee Schedule'!$G$2,(IF(F125='Fee Schedule'!$C$6,'Fee Schedule'!$G$2,(IF(F125='Fee Schedule'!$C$7,'Fee Schedule'!$G$2,(IF(F125='Fee Schedule'!$C$14,'Fee Schedule'!$G$2,(IF(F125='Fee Schedule'!$C$26,'Fee Schedule'!$G$2,(VLOOKUP(D125,Families!$A$5:$I$196,4,0)))))))))))))))))))</f>
        <v>0</v>
      </c>
      <c r="K125" s="157"/>
      <c r="L125" s="178" t="b">
        <f>IF(D125&gt;0,(VLOOKUP(D125,Families!$A$5:$I$196,5,0)))</f>
        <v>0</v>
      </c>
      <c r="M125" s="222"/>
      <c r="N125" s="208"/>
      <c r="O125" s="208"/>
      <c r="P125" s="208"/>
      <c r="Q125" s="208"/>
      <c r="R125" s="208"/>
      <c r="S125" s="208"/>
      <c r="T125" s="162">
        <f>IF(D125&gt;0,(VLOOKUP(D125,Families!$A$5:$I$196,3,0)),0)</f>
        <v>0</v>
      </c>
      <c r="U125" s="163">
        <f>IF(D125&gt;0,(VLOOKUP(D125,Families!$A$5:$I$196,7,0)),0)</f>
        <v>0</v>
      </c>
      <c r="V125" s="171">
        <f>IF(D125&gt;0,(VLOOKUP(D125,Families!$A$5:$I$196,8,0)),0)</f>
        <v>0</v>
      </c>
      <c r="W125" s="172">
        <f>IF(D125&gt;0,(VLOOKUP(D125,Families!$A$5:$I$196,9,0)),0)</f>
        <v>0</v>
      </c>
    </row>
    <row r="126" spans="1:23" s="173" customFormat="1" ht="15" customHeight="1" x14ac:dyDescent="0.3">
      <c r="A126" s="257"/>
      <c r="B126" s="258"/>
      <c r="C126" s="258"/>
      <c r="D126" s="250"/>
      <c r="E126" s="156">
        <f>IF(D126&gt;0,(VLOOKUP(D126,Families!$A$5:$I$196,2,0)),0)</f>
        <v>0</v>
      </c>
      <c r="F126" s="157"/>
      <c r="G126" s="157" t="s">
        <v>46</v>
      </c>
      <c r="H126" s="158"/>
      <c r="I126" s="159">
        <f>IF(F126=0,0,(H126*(VLOOKUP(F126,'Fee Schedule'!$C$2:$D$40,2,FALSE))))</f>
        <v>0</v>
      </c>
      <c r="J126" s="160" t="b">
        <f>IF(D126&gt;0,(IF(F126='Fee Schedule'!$C$2,'Fee Schedule'!$G$2,(IF(F126='Fee Schedule'!$C$3,'Fee Schedule'!$G$2,(IF(F126='Fee Schedule'!$C$4,'Fee Schedule'!$G$2,(IF(F126='Fee Schedule'!$C$5,'Fee Schedule'!$G$2,(IF(F126='Fee Schedule'!$C$6,'Fee Schedule'!$G$2,(IF(F126='Fee Schedule'!$C$7,'Fee Schedule'!$G$2,(IF(F126='Fee Schedule'!$C$14,'Fee Schedule'!$G$2,(IF(F126='Fee Schedule'!$C$26,'Fee Schedule'!$G$2,(VLOOKUP(D126,Families!$A$5:$I$196,4,0)))))))))))))))))))</f>
        <v>0</v>
      </c>
      <c r="K126" s="157"/>
      <c r="L126" s="178" t="b">
        <f>IF(D126&gt;0,(VLOOKUP(D126,Families!$A$5:$I$196,5,0)))</f>
        <v>0</v>
      </c>
      <c r="M126" s="222"/>
      <c r="N126" s="208"/>
      <c r="O126" s="208"/>
      <c r="P126" s="208"/>
      <c r="Q126" s="208"/>
      <c r="R126" s="208"/>
      <c r="S126" s="208"/>
      <c r="T126" s="162">
        <f>IF(D126&gt;0,(VLOOKUP(D126,Families!$A$5:$I$196,3,0)),0)</f>
        <v>0</v>
      </c>
      <c r="U126" s="163">
        <f>IF(D126&gt;0,(VLOOKUP(D126,Families!$A$5:$I$196,7,0)),0)</f>
        <v>0</v>
      </c>
      <c r="V126" s="171">
        <f>IF(D126&gt;0,(VLOOKUP(D126,Families!$A$5:$I$196,8,0)),0)</f>
        <v>0</v>
      </c>
      <c r="W126" s="172">
        <f>IF(D126&gt;0,(VLOOKUP(D126,Families!$A$5:$I$196,9,0)),0)</f>
        <v>0</v>
      </c>
    </row>
    <row r="127" spans="1:23" s="173" customFormat="1" ht="15" customHeight="1" x14ac:dyDescent="0.3">
      <c r="A127" s="257"/>
      <c r="B127" s="258"/>
      <c r="C127" s="258"/>
      <c r="D127" s="250"/>
      <c r="E127" s="156">
        <f>IF(D127&gt;0,(VLOOKUP(D127,Families!$A$5:$I$196,2,0)),0)</f>
        <v>0</v>
      </c>
      <c r="F127" s="157"/>
      <c r="G127" s="157" t="s">
        <v>46</v>
      </c>
      <c r="H127" s="158"/>
      <c r="I127" s="159">
        <f>IF(F127=0,0,(H127*(VLOOKUP(F127,'Fee Schedule'!$C$2:$D$40,2,FALSE))))</f>
        <v>0</v>
      </c>
      <c r="J127" s="160" t="b">
        <f>IF(D127&gt;0,(IF(F127='Fee Schedule'!$C$2,'Fee Schedule'!$G$2,(IF(F127='Fee Schedule'!$C$3,'Fee Schedule'!$G$2,(IF(F127='Fee Schedule'!$C$4,'Fee Schedule'!$G$2,(IF(F127='Fee Schedule'!$C$5,'Fee Schedule'!$G$2,(IF(F127='Fee Schedule'!$C$6,'Fee Schedule'!$G$2,(IF(F127='Fee Schedule'!$C$7,'Fee Schedule'!$G$2,(IF(F127='Fee Schedule'!$C$14,'Fee Schedule'!$G$2,(IF(F127='Fee Schedule'!$C$26,'Fee Schedule'!$G$2,(VLOOKUP(D127,Families!$A$5:$I$196,4,0)))))))))))))))))))</f>
        <v>0</v>
      </c>
      <c r="K127" s="157"/>
      <c r="L127" s="178" t="b">
        <f>IF(D127&gt;0,(VLOOKUP(D127,Families!$A$5:$I$196,5,0)))</f>
        <v>0</v>
      </c>
      <c r="M127" s="222"/>
      <c r="N127" s="208"/>
      <c r="O127" s="208"/>
      <c r="P127" s="208"/>
      <c r="Q127" s="208"/>
      <c r="R127" s="208"/>
      <c r="S127" s="208"/>
      <c r="T127" s="162">
        <f>IF(D127&gt;0,(VLOOKUP(D127,Families!$A$5:$I$196,3,0)),0)</f>
        <v>0</v>
      </c>
      <c r="U127" s="163">
        <f>IF(D127&gt;0,(VLOOKUP(D127,Families!$A$5:$I$196,7,0)),0)</f>
        <v>0</v>
      </c>
      <c r="V127" s="171">
        <f>IF(D127&gt;0,(VLOOKUP(D127,Families!$A$5:$I$196,8,0)),0)</f>
        <v>0</v>
      </c>
      <c r="W127" s="172">
        <f>IF(D127&gt;0,(VLOOKUP(D127,Families!$A$5:$I$196,9,0)),0)</f>
        <v>0</v>
      </c>
    </row>
    <row r="128" spans="1:23" s="173" customFormat="1" ht="15" customHeight="1" x14ac:dyDescent="0.3">
      <c r="A128" s="257"/>
      <c r="B128" s="258"/>
      <c r="C128" s="258"/>
      <c r="D128" s="250"/>
      <c r="E128" s="156">
        <f>IF(D128&gt;0,(VLOOKUP(D128,Families!$A$5:$I$196,2,0)),0)</f>
        <v>0</v>
      </c>
      <c r="F128" s="157"/>
      <c r="G128" s="157" t="s">
        <v>46</v>
      </c>
      <c r="H128" s="158"/>
      <c r="I128" s="159">
        <f>IF(F128=0,0,(H128*(VLOOKUP(F128,'Fee Schedule'!$C$2:$D$40,2,FALSE))))</f>
        <v>0</v>
      </c>
      <c r="J128" s="160" t="b">
        <f>IF(D128&gt;0,(IF(F128='Fee Schedule'!$C$2,'Fee Schedule'!$G$2,(IF(F128='Fee Schedule'!$C$3,'Fee Schedule'!$G$2,(IF(F128='Fee Schedule'!$C$4,'Fee Schedule'!$G$2,(IF(F128='Fee Schedule'!$C$5,'Fee Schedule'!$G$2,(IF(F128='Fee Schedule'!$C$6,'Fee Schedule'!$G$2,(IF(F128='Fee Schedule'!$C$7,'Fee Schedule'!$G$2,(IF(F128='Fee Schedule'!$C$14,'Fee Schedule'!$G$2,(IF(F128='Fee Schedule'!$C$26,'Fee Schedule'!$G$2,(VLOOKUP(D128,Families!$A$5:$I$196,4,0)))))))))))))))))))</f>
        <v>0</v>
      </c>
      <c r="K128" s="157"/>
      <c r="L128" s="178" t="b">
        <f>IF(D128&gt;0,(VLOOKUP(D128,Families!$A$5:$I$196,5,0)))</f>
        <v>0</v>
      </c>
      <c r="M128" s="222"/>
      <c r="N128" s="208"/>
      <c r="O128" s="208"/>
      <c r="P128" s="208"/>
      <c r="Q128" s="208"/>
      <c r="R128" s="208"/>
      <c r="S128" s="208"/>
      <c r="T128" s="162">
        <f>IF(D128&gt;0,(VLOOKUP(D128,Families!$A$5:$I$196,3,0)),0)</f>
        <v>0</v>
      </c>
      <c r="U128" s="163">
        <f>IF(D128&gt;0,(VLOOKUP(D128,Families!$A$5:$I$196,7,0)),0)</f>
        <v>0</v>
      </c>
      <c r="V128" s="171">
        <f>IF(D128&gt;0,(VLOOKUP(D128,Families!$A$5:$I$196,8,0)),0)</f>
        <v>0</v>
      </c>
      <c r="W128" s="172">
        <f>IF(D128&gt;0,(VLOOKUP(D128,Families!$A$5:$I$196,9,0)),0)</f>
        <v>0</v>
      </c>
    </row>
    <row r="129" spans="1:23" s="173" customFormat="1" ht="15" customHeight="1" x14ac:dyDescent="0.3">
      <c r="A129" s="257"/>
      <c r="B129" s="258"/>
      <c r="C129" s="258"/>
      <c r="D129" s="250"/>
      <c r="E129" s="156">
        <f>IF(D129&gt;0,(VLOOKUP(D129,Families!$A$5:$I$196,2,0)),0)</f>
        <v>0</v>
      </c>
      <c r="F129" s="157"/>
      <c r="G129" s="157" t="s">
        <v>46</v>
      </c>
      <c r="H129" s="158"/>
      <c r="I129" s="159">
        <f>IF(F129=0,0,(H129*(VLOOKUP(F129,'Fee Schedule'!$C$2:$D$40,2,FALSE))))</f>
        <v>0</v>
      </c>
      <c r="J129" s="160" t="b">
        <f>IF(D129&gt;0,(IF(F129='Fee Schedule'!$C$2,'Fee Schedule'!$G$2,(IF(F129='Fee Schedule'!$C$3,'Fee Schedule'!$G$2,(IF(F129='Fee Schedule'!$C$4,'Fee Schedule'!$G$2,(IF(F129='Fee Schedule'!$C$5,'Fee Schedule'!$G$2,(IF(F129='Fee Schedule'!$C$6,'Fee Schedule'!$G$2,(IF(F129='Fee Schedule'!$C$7,'Fee Schedule'!$G$2,(IF(F129='Fee Schedule'!$C$14,'Fee Schedule'!$G$2,(IF(F129='Fee Schedule'!$C$26,'Fee Schedule'!$G$2,(VLOOKUP(D129,Families!$A$5:$I$196,4,0)))))))))))))))))))</f>
        <v>0</v>
      </c>
      <c r="K129" s="157"/>
      <c r="L129" s="178" t="b">
        <f>IF(D129&gt;0,(VLOOKUP(D129,Families!$A$5:$I$196,5,0)))</f>
        <v>0</v>
      </c>
      <c r="M129" s="222"/>
      <c r="N129" s="208"/>
      <c r="O129" s="208"/>
      <c r="P129" s="208"/>
      <c r="Q129" s="208"/>
      <c r="R129" s="208"/>
      <c r="S129" s="208"/>
      <c r="T129" s="162">
        <f>IF(D129&gt;0,(VLOOKUP(D129,Families!$A$5:$I$196,3,0)),0)</f>
        <v>0</v>
      </c>
      <c r="U129" s="163">
        <f>IF(D129&gt;0,(VLOOKUP(D129,Families!$A$5:$I$196,7,0)),0)</f>
        <v>0</v>
      </c>
      <c r="V129" s="171">
        <f>IF(D129&gt;0,(VLOOKUP(D129,Families!$A$5:$I$196,8,0)),0)</f>
        <v>0</v>
      </c>
      <c r="W129" s="172">
        <f>IF(D129&gt;0,(VLOOKUP(D129,Families!$A$5:$I$196,9,0)),0)</f>
        <v>0</v>
      </c>
    </row>
    <row r="130" spans="1:23" s="173" customFormat="1" ht="15" customHeight="1" x14ac:dyDescent="0.3">
      <c r="A130" s="257"/>
      <c r="B130" s="258"/>
      <c r="C130" s="258"/>
      <c r="D130" s="250"/>
      <c r="E130" s="156">
        <f>IF(D130&gt;0,(VLOOKUP(D130,Families!$A$5:$I$196,2,0)),0)</f>
        <v>0</v>
      </c>
      <c r="F130" s="157"/>
      <c r="G130" s="157" t="s">
        <v>46</v>
      </c>
      <c r="H130" s="158"/>
      <c r="I130" s="159">
        <f>IF(F130=0,0,(H130*(VLOOKUP(F130,'Fee Schedule'!$C$2:$D$40,2,FALSE))))</f>
        <v>0</v>
      </c>
      <c r="J130" s="160" t="b">
        <f>IF(D130&gt;0,(IF(F130='Fee Schedule'!$C$2,'Fee Schedule'!$G$2,(IF(F130='Fee Schedule'!$C$3,'Fee Schedule'!$G$2,(IF(F130='Fee Schedule'!$C$4,'Fee Schedule'!$G$2,(IF(F130='Fee Schedule'!$C$5,'Fee Schedule'!$G$2,(IF(F130='Fee Schedule'!$C$6,'Fee Schedule'!$G$2,(IF(F130='Fee Schedule'!$C$7,'Fee Schedule'!$G$2,(IF(F130='Fee Schedule'!$C$14,'Fee Schedule'!$G$2,(IF(F130='Fee Schedule'!$C$26,'Fee Schedule'!$G$2,(VLOOKUP(D130,Families!$A$5:$I$196,4,0)))))))))))))))))))</f>
        <v>0</v>
      </c>
      <c r="K130" s="157"/>
      <c r="L130" s="178" t="b">
        <f>IF(D130&gt;0,(VLOOKUP(D130,Families!$A$5:$I$196,5,0)))</f>
        <v>0</v>
      </c>
      <c r="M130" s="222"/>
      <c r="N130" s="208"/>
      <c r="O130" s="208"/>
      <c r="P130" s="208"/>
      <c r="Q130" s="208"/>
      <c r="R130" s="208"/>
      <c r="S130" s="208"/>
      <c r="T130" s="162">
        <f>IF(D130&gt;0,(VLOOKUP(D130,Families!$A$5:$I$196,3,0)),0)</f>
        <v>0</v>
      </c>
      <c r="U130" s="163">
        <f>IF(D130&gt;0,(VLOOKUP(D130,Families!$A$5:$I$196,7,0)),0)</f>
        <v>0</v>
      </c>
      <c r="V130" s="171">
        <f>IF(D130&gt;0,(VLOOKUP(D130,Families!$A$5:$I$196,8,0)),0)</f>
        <v>0</v>
      </c>
      <c r="W130" s="172">
        <f>IF(D130&gt;0,(VLOOKUP(D130,Families!$A$5:$I$196,9,0)),0)</f>
        <v>0</v>
      </c>
    </row>
    <row r="131" spans="1:23" s="173" customFormat="1" ht="15" customHeight="1" x14ac:dyDescent="0.3">
      <c r="A131" s="257"/>
      <c r="B131" s="258"/>
      <c r="C131" s="258"/>
      <c r="D131" s="250"/>
      <c r="E131" s="156">
        <f>IF(D131&gt;0,(VLOOKUP(D131,Families!$A$5:$I$196,2,0)),0)</f>
        <v>0</v>
      </c>
      <c r="F131" s="157"/>
      <c r="G131" s="157" t="s">
        <v>46</v>
      </c>
      <c r="H131" s="158"/>
      <c r="I131" s="159">
        <f>IF(F131=0,0,(H131*(VLOOKUP(F131,'Fee Schedule'!$C$2:$D$40,2,FALSE))))</f>
        <v>0</v>
      </c>
      <c r="J131" s="160" t="b">
        <f>IF(D131&gt;0,(IF(F131='Fee Schedule'!$C$2,'Fee Schedule'!$G$2,(IF(F131='Fee Schedule'!$C$3,'Fee Schedule'!$G$2,(IF(F131='Fee Schedule'!$C$4,'Fee Schedule'!$G$2,(IF(F131='Fee Schedule'!$C$5,'Fee Schedule'!$G$2,(IF(F131='Fee Schedule'!$C$6,'Fee Schedule'!$G$2,(IF(F131='Fee Schedule'!$C$7,'Fee Schedule'!$G$2,(IF(F131='Fee Schedule'!$C$14,'Fee Schedule'!$G$2,(IF(F131='Fee Schedule'!$C$26,'Fee Schedule'!$G$2,(VLOOKUP(D131,Families!$A$5:$I$196,4,0)))))))))))))))))))</f>
        <v>0</v>
      </c>
      <c r="K131" s="157"/>
      <c r="L131" s="178" t="b">
        <f>IF(D131&gt;0,(VLOOKUP(D131,Families!$A$5:$I$196,5,0)))</f>
        <v>0</v>
      </c>
      <c r="M131" s="222"/>
      <c r="N131" s="208"/>
      <c r="O131" s="208"/>
      <c r="P131" s="208"/>
      <c r="Q131" s="208"/>
      <c r="R131" s="208"/>
      <c r="S131" s="208"/>
      <c r="T131" s="162">
        <f>IF(D131&gt;0,(VLOOKUP(D131,Families!$A$5:$I$196,3,0)),0)</f>
        <v>0</v>
      </c>
      <c r="U131" s="163">
        <f>IF(D131&gt;0,(VLOOKUP(D131,Families!$A$5:$I$196,7,0)),0)</f>
        <v>0</v>
      </c>
      <c r="V131" s="171">
        <f>IF(D131&gt;0,(VLOOKUP(D131,Families!$A$5:$I$196,8,0)),0)</f>
        <v>0</v>
      </c>
      <c r="W131" s="172">
        <f>IF(D131&gt;0,(VLOOKUP(D131,Families!$A$5:$I$196,9,0)),0)</f>
        <v>0</v>
      </c>
    </row>
    <row r="132" spans="1:23" s="173" customFormat="1" ht="15" customHeight="1" x14ac:dyDescent="0.3">
      <c r="A132" s="257"/>
      <c r="B132" s="258"/>
      <c r="C132" s="258"/>
      <c r="D132" s="250"/>
      <c r="E132" s="156">
        <f>IF(D132&gt;0,(VLOOKUP(D132,Families!$A$5:$I$196,2,0)),0)</f>
        <v>0</v>
      </c>
      <c r="F132" s="157"/>
      <c r="G132" s="157" t="s">
        <v>46</v>
      </c>
      <c r="H132" s="158"/>
      <c r="I132" s="159">
        <f>IF(F132=0,0,(H132*(VLOOKUP(F132,'Fee Schedule'!$C$2:$D$40,2,FALSE))))</f>
        <v>0</v>
      </c>
      <c r="J132" s="160" t="b">
        <f>IF(D132&gt;0,(IF(F132='Fee Schedule'!$C$2,'Fee Schedule'!$G$2,(IF(F132='Fee Schedule'!$C$3,'Fee Schedule'!$G$2,(IF(F132='Fee Schedule'!$C$4,'Fee Schedule'!$G$2,(IF(F132='Fee Schedule'!$C$5,'Fee Schedule'!$G$2,(IF(F132='Fee Schedule'!$C$6,'Fee Schedule'!$G$2,(IF(F132='Fee Schedule'!$C$7,'Fee Schedule'!$G$2,(IF(F132='Fee Schedule'!$C$14,'Fee Schedule'!$G$2,(IF(F132='Fee Schedule'!$C$26,'Fee Schedule'!$G$2,(VLOOKUP(D132,Families!$A$5:$I$196,4,0)))))))))))))))))))</f>
        <v>0</v>
      </c>
      <c r="K132" s="157"/>
      <c r="L132" s="178" t="b">
        <f>IF(D132&gt;0,(VLOOKUP(D132,Families!$A$5:$I$196,5,0)))</f>
        <v>0</v>
      </c>
      <c r="M132" s="222"/>
      <c r="N132" s="208"/>
      <c r="O132" s="208"/>
      <c r="P132" s="208"/>
      <c r="Q132" s="208"/>
      <c r="R132" s="208"/>
      <c r="S132" s="208"/>
      <c r="T132" s="162">
        <f>IF(D132&gt;0,(VLOOKUP(D132,Families!$A$5:$I$196,3,0)),0)</f>
        <v>0</v>
      </c>
      <c r="U132" s="163">
        <f>IF(D132&gt;0,(VLOOKUP(D132,Families!$A$5:$I$196,7,0)),0)</f>
        <v>0</v>
      </c>
      <c r="V132" s="171">
        <f>IF(D132&gt;0,(VLOOKUP(D132,Families!$A$5:$I$196,8,0)),0)</f>
        <v>0</v>
      </c>
      <c r="W132" s="172">
        <f>IF(D132&gt;0,(VLOOKUP(D132,Families!$A$5:$I$196,9,0)),0)</f>
        <v>0</v>
      </c>
    </row>
    <row r="133" spans="1:23" s="173" customFormat="1" ht="15" customHeight="1" x14ac:dyDescent="0.3">
      <c r="A133" s="257"/>
      <c r="B133" s="258"/>
      <c r="C133" s="258"/>
      <c r="D133" s="250"/>
      <c r="E133" s="156">
        <f>IF(D133&gt;0,(VLOOKUP(D133,Families!$A$5:$I$196,2,0)),0)</f>
        <v>0</v>
      </c>
      <c r="F133" s="157"/>
      <c r="G133" s="157" t="s">
        <v>46</v>
      </c>
      <c r="H133" s="158"/>
      <c r="I133" s="159">
        <f>IF(F133=0,0,(H133*(VLOOKUP(F133,'Fee Schedule'!$C$2:$D$40,2,FALSE))))</f>
        <v>0</v>
      </c>
      <c r="J133" s="160" t="b">
        <f>IF(D133&gt;0,(IF(F133='Fee Schedule'!$C$2,'Fee Schedule'!$G$2,(IF(F133='Fee Schedule'!$C$3,'Fee Schedule'!$G$2,(IF(F133='Fee Schedule'!$C$4,'Fee Schedule'!$G$2,(IF(F133='Fee Schedule'!$C$5,'Fee Schedule'!$G$2,(IF(F133='Fee Schedule'!$C$6,'Fee Schedule'!$G$2,(IF(F133='Fee Schedule'!$C$7,'Fee Schedule'!$G$2,(IF(F133='Fee Schedule'!$C$14,'Fee Schedule'!$G$2,(IF(F133='Fee Schedule'!$C$26,'Fee Schedule'!$G$2,(VLOOKUP(D133,Families!$A$5:$I$196,4,0)))))))))))))))))))</f>
        <v>0</v>
      </c>
      <c r="K133" s="157"/>
      <c r="L133" s="178" t="b">
        <f>IF(D133&gt;0,(VLOOKUP(D133,Families!$A$5:$I$196,5,0)))</f>
        <v>0</v>
      </c>
      <c r="M133" s="222"/>
      <c r="N133" s="208"/>
      <c r="O133" s="208"/>
      <c r="P133" s="208"/>
      <c r="Q133" s="208"/>
      <c r="R133" s="208"/>
      <c r="S133" s="208"/>
      <c r="T133" s="162">
        <f>IF(D133&gt;0,(VLOOKUP(D133,Families!$A$5:$I$196,3,0)),0)</f>
        <v>0</v>
      </c>
      <c r="U133" s="163">
        <f>IF(D133&gt;0,(VLOOKUP(D133,Families!$A$5:$I$196,7,0)),0)</f>
        <v>0</v>
      </c>
      <c r="V133" s="171">
        <f>IF(D133&gt;0,(VLOOKUP(D133,Families!$A$5:$I$196,8,0)),0)</f>
        <v>0</v>
      </c>
      <c r="W133" s="172">
        <f>IF(D133&gt;0,(VLOOKUP(D133,Families!$A$5:$I$196,9,0)),0)</f>
        <v>0</v>
      </c>
    </row>
    <row r="134" spans="1:23" s="173" customFormat="1" ht="15" customHeight="1" x14ac:dyDescent="0.3">
      <c r="A134" s="257"/>
      <c r="B134" s="258"/>
      <c r="C134" s="258"/>
      <c r="D134" s="250"/>
      <c r="E134" s="156">
        <f>IF(D134&gt;0,(VLOOKUP(D134,Families!$A$5:$I$196,2,0)),0)</f>
        <v>0</v>
      </c>
      <c r="F134" s="157"/>
      <c r="G134" s="157" t="s">
        <v>46</v>
      </c>
      <c r="H134" s="158"/>
      <c r="I134" s="159">
        <f>IF(F134=0,0,(H134*(VLOOKUP(F134,'Fee Schedule'!$C$2:$D$40,2,FALSE))))</f>
        <v>0</v>
      </c>
      <c r="J134" s="160" t="b">
        <f>IF(D134&gt;0,(IF(F134='Fee Schedule'!$C$2,'Fee Schedule'!$G$2,(IF(F134='Fee Schedule'!$C$3,'Fee Schedule'!$G$2,(IF(F134='Fee Schedule'!$C$4,'Fee Schedule'!$G$2,(IF(F134='Fee Schedule'!$C$5,'Fee Schedule'!$G$2,(IF(F134='Fee Schedule'!$C$6,'Fee Schedule'!$G$2,(IF(F134='Fee Schedule'!$C$7,'Fee Schedule'!$G$2,(IF(F134='Fee Schedule'!$C$14,'Fee Schedule'!$G$2,(IF(F134='Fee Schedule'!$C$26,'Fee Schedule'!$G$2,(VLOOKUP(D134,Families!$A$5:$I$196,4,0)))))))))))))))))))</f>
        <v>0</v>
      </c>
      <c r="K134" s="157"/>
      <c r="L134" s="178" t="b">
        <f>IF(D134&gt;0,(VLOOKUP(D134,Families!$A$5:$I$196,5,0)))</f>
        <v>0</v>
      </c>
      <c r="M134" s="222"/>
      <c r="N134" s="208"/>
      <c r="O134" s="208"/>
      <c r="P134" s="208"/>
      <c r="Q134" s="208"/>
      <c r="R134" s="208"/>
      <c r="S134" s="208"/>
      <c r="T134" s="162">
        <f>IF(D134&gt;0,(VLOOKUP(D134,Families!$A$5:$I$196,3,0)),0)</f>
        <v>0</v>
      </c>
      <c r="U134" s="163">
        <f>IF(D134&gt;0,(VLOOKUP(D134,Families!$A$5:$I$196,7,0)),0)</f>
        <v>0</v>
      </c>
      <c r="V134" s="171">
        <f>IF(D134&gt;0,(VLOOKUP(D134,Families!$A$5:$I$196,8,0)),0)</f>
        <v>0</v>
      </c>
      <c r="W134" s="172">
        <f>IF(D134&gt;0,(VLOOKUP(D134,Families!$A$5:$I$196,9,0)),0)</f>
        <v>0</v>
      </c>
    </row>
    <row r="135" spans="1:23" s="173" customFormat="1" ht="15" customHeight="1" x14ac:dyDescent="0.3">
      <c r="A135" s="257"/>
      <c r="B135" s="258"/>
      <c r="C135" s="258"/>
      <c r="D135" s="250"/>
      <c r="E135" s="156">
        <f>IF(D135&gt;0,(VLOOKUP(D135,Families!$A$5:$I$196,2,0)),0)</f>
        <v>0</v>
      </c>
      <c r="F135" s="157"/>
      <c r="G135" s="157" t="s">
        <v>46</v>
      </c>
      <c r="H135" s="158"/>
      <c r="I135" s="159">
        <f>IF(F135=0,0,(H135*(VLOOKUP(F135,'Fee Schedule'!$C$2:$D$40,2,FALSE))))</f>
        <v>0</v>
      </c>
      <c r="J135" s="160" t="b">
        <f>IF(D135&gt;0,(IF(F135='Fee Schedule'!$C$2,'Fee Schedule'!$G$2,(IF(F135='Fee Schedule'!$C$3,'Fee Schedule'!$G$2,(IF(F135='Fee Schedule'!$C$4,'Fee Schedule'!$G$2,(IF(F135='Fee Schedule'!$C$5,'Fee Schedule'!$G$2,(IF(F135='Fee Schedule'!$C$6,'Fee Schedule'!$G$2,(IF(F135='Fee Schedule'!$C$7,'Fee Schedule'!$G$2,(IF(F135='Fee Schedule'!$C$14,'Fee Schedule'!$G$2,(IF(F135='Fee Schedule'!$C$26,'Fee Schedule'!$G$2,(VLOOKUP(D135,Families!$A$5:$I$196,4,0)))))))))))))))))))</f>
        <v>0</v>
      </c>
      <c r="K135" s="157"/>
      <c r="L135" s="178" t="b">
        <f>IF(D135&gt;0,(VLOOKUP(D135,Families!$A$5:$I$196,5,0)))</f>
        <v>0</v>
      </c>
      <c r="M135" s="222"/>
      <c r="N135" s="208"/>
      <c r="O135" s="208"/>
      <c r="P135" s="208"/>
      <c r="Q135" s="208"/>
      <c r="R135" s="208"/>
      <c r="S135" s="208"/>
      <c r="T135" s="162">
        <f>IF(D135&gt;0,(VLOOKUP(D135,Families!$A$5:$I$196,3,0)),0)</f>
        <v>0</v>
      </c>
      <c r="U135" s="163">
        <f>IF(D135&gt;0,(VLOOKUP(D135,Families!$A$5:$I$196,7,0)),0)</f>
        <v>0</v>
      </c>
      <c r="V135" s="171">
        <f>IF(D135&gt;0,(VLOOKUP(D135,Families!$A$5:$I$196,8,0)),0)</f>
        <v>0</v>
      </c>
      <c r="W135" s="172">
        <f>IF(D135&gt;0,(VLOOKUP(D135,Families!$A$5:$I$196,9,0)),0)</f>
        <v>0</v>
      </c>
    </row>
    <row r="136" spans="1:23" s="173" customFormat="1" ht="15" customHeight="1" x14ac:dyDescent="0.3">
      <c r="A136" s="257"/>
      <c r="B136" s="258"/>
      <c r="C136" s="258"/>
      <c r="D136" s="250"/>
      <c r="E136" s="156">
        <f>IF(D136&gt;0,(VLOOKUP(D136,Families!$A$5:$I$196,2,0)),0)</f>
        <v>0</v>
      </c>
      <c r="F136" s="157"/>
      <c r="G136" s="157" t="s">
        <v>46</v>
      </c>
      <c r="H136" s="158"/>
      <c r="I136" s="159">
        <f>IF(F136=0,0,(H136*(VLOOKUP(F136,'Fee Schedule'!$C$2:$D$40,2,FALSE))))</f>
        <v>0</v>
      </c>
      <c r="J136" s="160" t="b">
        <f>IF(D136&gt;0,(IF(F136='Fee Schedule'!$C$2,'Fee Schedule'!$G$2,(IF(F136='Fee Schedule'!$C$3,'Fee Schedule'!$G$2,(IF(F136='Fee Schedule'!$C$4,'Fee Schedule'!$G$2,(IF(F136='Fee Schedule'!$C$5,'Fee Schedule'!$G$2,(IF(F136='Fee Schedule'!$C$6,'Fee Schedule'!$G$2,(IF(F136='Fee Schedule'!$C$7,'Fee Schedule'!$G$2,(IF(F136='Fee Schedule'!$C$14,'Fee Schedule'!$G$2,(IF(F136='Fee Schedule'!$C$26,'Fee Schedule'!$G$2,(VLOOKUP(D136,Families!$A$5:$I$196,4,0)))))))))))))))))))</f>
        <v>0</v>
      </c>
      <c r="K136" s="157"/>
      <c r="L136" s="178" t="b">
        <f>IF(D136&gt;0,(VLOOKUP(D136,Families!$A$5:$I$196,5,0)))</f>
        <v>0</v>
      </c>
      <c r="M136" s="222"/>
      <c r="N136" s="208"/>
      <c r="O136" s="208"/>
      <c r="P136" s="208"/>
      <c r="Q136" s="208"/>
      <c r="R136" s="208"/>
      <c r="S136" s="208"/>
      <c r="T136" s="162">
        <f>IF(D136&gt;0,(VLOOKUP(D136,Families!$A$5:$I$196,3,0)),0)</f>
        <v>0</v>
      </c>
      <c r="U136" s="163">
        <f>IF(D136&gt;0,(VLOOKUP(D136,Families!$A$5:$I$196,7,0)),0)</f>
        <v>0</v>
      </c>
      <c r="V136" s="171">
        <f>IF(D136&gt;0,(VLOOKUP(D136,Families!$A$5:$I$196,8,0)),0)</f>
        <v>0</v>
      </c>
      <c r="W136" s="172">
        <f>IF(D136&gt;0,(VLOOKUP(D136,Families!$A$5:$I$196,9,0)),0)</f>
        <v>0</v>
      </c>
    </row>
    <row r="137" spans="1:23" s="173" customFormat="1" ht="15" customHeight="1" x14ac:dyDescent="0.3">
      <c r="A137" s="257"/>
      <c r="B137" s="258"/>
      <c r="C137" s="258"/>
      <c r="D137" s="250"/>
      <c r="E137" s="156">
        <f>IF(D137&gt;0,(VLOOKUP(D137,Families!$A$5:$I$196,2,0)),0)</f>
        <v>0</v>
      </c>
      <c r="F137" s="157"/>
      <c r="G137" s="157" t="s">
        <v>46</v>
      </c>
      <c r="H137" s="158"/>
      <c r="I137" s="159">
        <f>IF(F137=0,0,(H137*(VLOOKUP(F137,'Fee Schedule'!$C$2:$D$40,2,FALSE))))</f>
        <v>0</v>
      </c>
      <c r="J137" s="160" t="b">
        <f>IF(D137&gt;0,(IF(F137='Fee Schedule'!$C$2,'Fee Schedule'!$G$2,(IF(F137='Fee Schedule'!$C$3,'Fee Schedule'!$G$2,(IF(F137='Fee Schedule'!$C$4,'Fee Schedule'!$G$2,(IF(F137='Fee Schedule'!$C$5,'Fee Schedule'!$G$2,(IF(F137='Fee Schedule'!$C$6,'Fee Schedule'!$G$2,(IF(F137='Fee Schedule'!$C$7,'Fee Schedule'!$G$2,(IF(F137='Fee Schedule'!$C$14,'Fee Schedule'!$G$2,(IF(F137='Fee Schedule'!$C$26,'Fee Schedule'!$G$2,(VLOOKUP(D137,Families!$A$5:$I$196,4,0)))))))))))))))))))</f>
        <v>0</v>
      </c>
      <c r="K137" s="157"/>
      <c r="L137" s="178" t="b">
        <f>IF(D137&gt;0,(VLOOKUP(D137,Families!$A$5:$I$196,5,0)))</f>
        <v>0</v>
      </c>
      <c r="M137" s="222"/>
      <c r="N137" s="208"/>
      <c r="O137" s="208"/>
      <c r="P137" s="208"/>
      <c r="Q137" s="208"/>
      <c r="R137" s="208"/>
      <c r="S137" s="208"/>
      <c r="T137" s="162">
        <f>IF(D137&gt;0,(VLOOKUP(D137,Families!$A$5:$I$196,3,0)),0)</f>
        <v>0</v>
      </c>
      <c r="U137" s="163">
        <f>IF(D137&gt;0,(VLOOKUP(D137,Families!$A$5:$I$196,7,0)),0)</f>
        <v>0</v>
      </c>
      <c r="V137" s="171">
        <f>IF(D137&gt;0,(VLOOKUP(D137,Families!$A$5:$I$196,8,0)),0)</f>
        <v>0</v>
      </c>
      <c r="W137" s="172">
        <f>IF(D137&gt;0,(VLOOKUP(D137,Families!$A$5:$I$196,9,0)),0)</f>
        <v>0</v>
      </c>
    </row>
    <row r="138" spans="1:23" s="173" customFormat="1" ht="15" customHeight="1" x14ac:dyDescent="0.3">
      <c r="A138" s="257"/>
      <c r="B138" s="258"/>
      <c r="C138" s="258"/>
      <c r="D138" s="250"/>
      <c r="E138" s="156">
        <f>IF(D138&gt;0,(VLOOKUP(D138,Families!$A$5:$I$196,2,0)),0)</f>
        <v>0</v>
      </c>
      <c r="F138" s="157"/>
      <c r="G138" s="157" t="s">
        <v>46</v>
      </c>
      <c r="H138" s="158"/>
      <c r="I138" s="159">
        <f>IF(F138=0,0,(H138*(VLOOKUP(F138,'Fee Schedule'!$C$2:$D$40,2,FALSE))))</f>
        <v>0</v>
      </c>
      <c r="J138" s="160" t="b">
        <f>IF(D138&gt;0,(IF(F138='Fee Schedule'!$C$2,'Fee Schedule'!$G$2,(IF(F138='Fee Schedule'!$C$3,'Fee Schedule'!$G$2,(IF(F138='Fee Schedule'!$C$4,'Fee Schedule'!$G$2,(IF(F138='Fee Schedule'!$C$5,'Fee Schedule'!$G$2,(IF(F138='Fee Schedule'!$C$6,'Fee Schedule'!$G$2,(IF(F138='Fee Schedule'!$C$7,'Fee Schedule'!$G$2,(IF(F138='Fee Schedule'!$C$14,'Fee Schedule'!$G$2,(IF(F138='Fee Schedule'!$C$26,'Fee Schedule'!$G$2,(VLOOKUP(D138,Families!$A$5:$I$196,4,0)))))))))))))))))))</f>
        <v>0</v>
      </c>
      <c r="K138" s="157"/>
      <c r="L138" s="178" t="b">
        <f>IF(D138&gt;0,(VLOOKUP(D138,Families!$A$5:$I$196,5,0)))</f>
        <v>0</v>
      </c>
      <c r="M138" s="222"/>
      <c r="N138" s="208"/>
      <c r="O138" s="208"/>
      <c r="P138" s="208"/>
      <c r="Q138" s="208"/>
      <c r="R138" s="208"/>
      <c r="S138" s="208"/>
      <c r="T138" s="162">
        <f>IF(D138&gt;0,(VLOOKUP(D138,Families!$A$5:$I$196,3,0)),0)</f>
        <v>0</v>
      </c>
      <c r="U138" s="163">
        <f>IF(D138&gt;0,(VLOOKUP(D138,Families!$A$5:$I$196,7,0)),0)</f>
        <v>0</v>
      </c>
      <c r="V138" s="171">
        <f>IF(D138&gt;0,(VLOOKUP(D138,Families!$A$5:$I$196,8,0)),0)</f>
        <v>0</v>
      </c>
      <c r="W138" s="172">
        <f>IF(D138&gt;0,(VLOOKUP(D138,Families!$A$5:$I$196,9,0)),0)</f>
        <v>0</v>
      </c>
    </row>
    <row r="139" spans="1:23" s="173" customFormat="1" ht="15" customHeight="1" x14ac:dyDescent="0.3">
      <c r="A139" s="257"/>
      <c r="B139" s="258"/>
      <c r="C139" s="258"/>
      <c r="D139" s="250"/>
      <c r="E139" s="156">
        <f>IF(D139&gt;0,(VLOOKUP(D139,Families!$A$5:$I$196,2,0)),0)</f>
        <v>0</v>
      </c>
      <c r="F139" s="157"/>
      <c r="G139" s="157" t="s">
        <v>46</v>
      </c>
      <c r="H139" s="158"/>
      <c r="I139" s="159">
        <f>IF(F139=0,0,(H139*(VLOOKUP(F139,'Fee Schedule'!$C$2:$D$40,2,FALSE))))</f>
        <v>0</v>
      </c>
      <c r="J139" s="160" t="b">
        <f>IF(D139&gt;0,(IF(F139='Fee Schedule'!$C$2,'Fee Schedule'!$G$2,(IF(F139='Fee Schedule'!$C$3,'Fee Schedule'!$G$2,(IF(F139='Fee Schedule'!$C$4,'Fee Schedule'!$G$2,(IF(F139='Fee Schedule'!$C$5,'Fee Schedule'!$G$2,(IF(F139='Fee Schedule'!$C$6,'Fee Schedule'!$G$2,(IF(F139='Fee Schedule'!$C$7,'Fee Schedule'!$G$2,(IF(F139='Fee Schedule'!$C$14,'Fee Schedule'!$G$2,(IF(F139='Fee Schedule'!$C$26,'Fee Schedule'!$G$2,(VLOOKUP(D139,Families!$A$5:$I$196,4,0)))))))))))))))))))</f>
        <v>0</v>
      </c>
      <c r="K139" s="157"/>
      <c r="L139" s="178" t="b">
        <f>IF(D139&gt;0,(VLOOKUP(D139,Families!$A$5:$I$196,5,0)))</f>
        <v>0</v>
      </c>
      <c r="M139" s="222"/>
      <c r="N139" s="208"/>
      <c r="O139" s="208"/>
      <c r="P139" s="208"/>
      <c r="Q139" s="208"/>
      <c r="R139" s="208"/>
      <c r="S139" s="208"/>
      <c r="T139" s="162">
        <f>IF(D139&gt;0,(VLOOKUP(D139,Families!$A$5:$I$196,3,0)),0)</f>
        <v>0</v>
      </c>
      <c r="U139" s="163">
        <f>IF(D139&gt;0,(VLOOKUP(D139,Families!$A$5:$I$196,7,0)),0)</f>
        <v>0</v>
      </c>
      <c r="V139" s="171">
        <f>IF(D139&gt;0,(VLOOKUP(D139,Families!$A$5:$I$196,8,0)),0)</f>
        <v>0</v>
      </c>
      <c r="W139" s="172">
        <f>IF(D139&gt;0,(VLOOKUP(D139,Families!$A$5:$I$196,9,0)),0)</f>
        <v>0</v>
      </c>
    </row>
    <row r="140" spans="1:23" s="173" customFormat="1" ht="15" customHeight="1" x14ac:dyDescent="0.3">
      <c r="A140" s="257"/>
      <c r="B140" s="258"/>
      <c r="C140" s="258"/>
      <c r="D140" s="250"/>
      <c r="E140" s="156">
        <f>IF(D140&gt;0,(VLOOKUP(D140,Families!$A$5:$I$196,2,0)),0)</f>
        <v>0</v>
      </c>
      <c r="F140" s="157"/>
      <c r="G140" s="157" t="s">
        <v>46</v>
      </c>
      <c r="H140" s="158"/>
      <c r="I140" s="159">
        <f>IF(F140=0,0,(H140*(VLOOKUP(F140,'Fee Schedule'!$C$2:$D$40,2,FALSE))))</f>
        <v>0</v>
      </c>
      <c r="J140" s="160" t="b">
        <f>IF(D140&gt;0,(IF(F140='Fee Schedule'!$C$2,'Fee Schedule'!$G$2,(IF(F140='Fee Schedule'!$C$3,'Fee Schedule'!$G$2,(IF(F140='Fee Schedule'!$C$4,'Fee Schedule'!$G$2,(IF(F140='Fee Schedule'!$C$5,'Fee Schedule'!$G$2,(IF(F140='Fee Schedule'!$C$6,'Fee Schedule'!$G$2,(IF(F140='Fee Schedule'!$C$7,'Fee Schedule'!$G$2,(IF(F140='Fee Schedule'!$C$14,'Fee Schedule'!$G$2,(IF(F140='Fee Schedule'!$C$26,'Fee Schedule'!$G$2,(VLOOKUP(D140,Families!$A$5:$I$196,4,0)))))))))))))))))))</f>
        <v>0</v>
      </c>
      <c r="K140" s="157"/>
      <c r="L140" s="178" t="b">
        <f>IF(D140&gt;0,(VLOOKUP(D140,Families!$A$5:$I$196,5,0)))</f>
        <v>0</v>
      </c>
      <c r="M140" s="222"/>
      <c r="N140" s="208"/>
      <c r="O140" s="208"/>
      <c r="P140" s="208"/>
      <c r="Q140" s="208"/>
      <c r="R140" s="208"/>
      <c r="S140" s="208"/>
      <c r="T140" s="162">
        <f>IF(D140&gt;0,(VLOOKUP(D140,Families!$A$5:$I$196,3,0)),0)</f>
        <v>0</v>
      </c>
      <c r="U140" s="163">
        <f>IF(D140&gt;0,(VLOOKUP(D140,Families!$A$5:$I$196,7,0)),0)</f>
        <v>0</v>
      </c>
      <c r="V140" s="171">
        <f>IF(D140&gt;0,(VLOOKUP(D140,Families!$A$5:$I$196,8,0)),0)</f>
        <v>0</v>
      </c>
      <c r="W140" s="172">
        <f>IF(D140&gt;0,(VLOOKUP(D140,Families!$A$5:$I$196,9,0)),0)</f>
        <v>0</v>
      </c>
    </row>
    <row r="141" spans="1:23" s="173" customFormat="1" ht="15" customHeight="1" x14ac:dyDescent="0.3">
      <c r="A141" s="257"/>
      <c r="B141" s="258"/>
      <c r="C141" s="258"/>
      <c r="D141" s="250"/>
      <c r="E141" s="156">
        <f>IF(D141&gt;0,(VLOOKUP(D141,Families!$A$5:$I$196,2,0)),0)</f>
        <v>0</v>
      </c>
      <c r="F141" s="157"/>
      <c r="G141" s="157" t="s">
        <v>46</v>
      </c>
      <c r="H141" s="158"/>
      <c r="I141" s="159">
        <f>IF(F141=0,0,(H141*(VLOOKUP(F141,'Fee Schedule'!$C$2:$D$40,2,FALSE))))</f>
        <v>0</v>
      </c>
      <c r="J141" s="160" t="b">
        <f>IF(D141&gt;0,(IF(F141='Fee Schedule'!$C$2,'Fee Schedule'!$G$2,(IF(F141='Fee Schedule'!$C$3,'Fee Schedule'!$G$2,(IF(F141='Fee Schedule'!$C$4,'Fee Schedule'!$G$2,(IF(F141='Fee Schedule'!$C$5,'Fee Schedule'!$G$2,(IF(F141='Fee Schedule'!$C$6,'Fee Schedule'!$G$2,(IF(F141='Fee Schedule'!$C$7,'Fee Schedule'!$G$2,(IF(F141='Fee Schedule'!$C$14,'Fee Schedule'!$G$2,(IF(F141='Fee Schedule'!$C$26,'Fee Schedule'!$G$2,(VLOOKUP(D141,Families!$A$5:$I$196,4,0)))))))))))))))))))</f>
        <v>0</v>
      </c>
      <c r="K141" s="157"/>
      <c r="L141" s="178" t="b">
        <f>IF(D141&gt;0,(VLOOKUP(D141,Families!$A$5:$I$196,5,0)))</f>
        <v>0</v>
      </c>
      <c r="M141" s="222"/>
      <c r="N141" s="208"/>
      <c r="O141" s="208"/>
      <c r="P141" s="208"/>
      <c r="Q141" s="208"/>
      <c r="R141" s="208"/>
      <c r="S141" s="208"/>
      <c r="T141" s="162">
        <f>IF(D141&gt;0,(VLOOKUP(D141,Families!$A$5:$I$196,3,0)),0)</f>
        <v>0</v>
      </c>
      <c r="U141" s="163">
        <f>IF(D141&gt;0,(VLOOKUP(D141,Families!$A$5:$I$196,7,0)),0)</f>
        <v>0</v>
      </c>
      <c r="V141" s="171">
        <f>IF(D141&gt;0,(VLOOKUP(D141,Families!$A$5:$I$196,8,0)),0)</f>
        <v>0</v>
      </c>
      <c r="W141" s="172">
        <f>IF(D141&gt;0,(VLOOKUP(D141,Families!$A$5:$I$196,9,0)),0)</f>
        <v>0</v>
      </c>
    </row>
    <row r="142" spans="1:23" s="173" customFormat="1" ht="15" customHeight="1" x14ac:dyDescent="0.3">
      <c r="A142" s="257"/>
      <c r="B142" s="258"/>
      <c r="C142" s="258"/>
      <c r="D142" s="250"/>
      <c r="E142" s="156">
        <f>IF(D142&gt;0,(VLOOKUP(D142,Families!$A$5:$I$196,2,0)),0)</f>
        <v>0</v>
      </c>
      <c r="F142" s="157"/>
      <c r="G142" s="157" t="s">
        <v>46</v>
      </c>
      <c r="H142" s="158"/>
      <c r="I142" s="159">
        <f>IF(F142=0,0,(H142*(VLOOKUP(F142,'Fee Schedule'!$C$2:$D$40,2,FALSE))))</f>
        <v>0</v>
      </c>
      <c r="J142" s="160" t="b">
        <f>IF(D142&gt;0,(IF(F142='Fee Schedule'!$C$2,'Fee Schedule'!$G$2,(IF(F142='Fee Schedule'!$C$3,'Fee Schedule'!$G$2,(IF(F142='Fee Schedule'!$C$4,'Fee Schedule'!$G$2,(IF(F142='Fee Schedule'!$C$5,'Fee Schedule'!$G$2,(IF(F142='Fee Schedule'!$C$6,'Fee Schedule'!$G$2,(IF(F142='Fee Schedule'!$C$7,'Fee Schedule'!$G$2,(IF(F142='Fee Schedule'!$C$14,'Fee Schedule'!$G$2,(IF(F142='Fee Schedule'!$C$26,'Fee Schedule'!$G$2,(VLOOKUP(D142,Families!$A$5:$I$196,4,0)))))))))))))))))))</f>
        <v>0</v>
      </c>
      <c r="K142" s="157"/>
      <c r="L142" s="178" t="b">
        <f>IF(D142&gt;0,(VLOOKUP(D142,Families!$A$5:$I$196,5,0)))</f>
        <v>0</v>
      </c>
      <c r="M142" s="222"/>
      <c r="N142" s="208"/>
      <c r="O142" s="208"/>
      <c r="P142" s="208"/>
      <c r="Q142" s="208"/>
      <c r="R142" s="208"/>
      <c r="S142" s="208"/>
      <c r="T142" s="162">
        <f>IF(D142&gt;0,(VLOOKUP(D142,Families!$A$5:$I$196,3,0)),0)</f>
        <v>0</v>
      </c>
      <c r="U142" s="163">
        <f>IF(D142&gt;0,(VLOOKUP(D142,Families!$A$5:$I$196,7,0)),0)</f>
        <v>0</v>
      </c>
      <c r="V142" s="171">
        <f>IF(D142&gt;0,(VLOOKUP(D142,Families!$A$5:$I$196,8,0)),0)</f>
        <v>0</v>
      </c>
      <c r="W142" s="172">
        <f>IF(D142&gt;0,(VLOOKUP(D142,Families!$A$5:$I$196,9,0)),0)</f>
        <v>0</v>
      </c>
    </row>
    <row r="143" spans="1:23" s="173" customFormat="1" ht="15" customHeight="1" x14ac:dyDescent="0.3">
      <c r="A143" s="257"/>
      <c r="B143" s="258"/>
      <c r="C143" s="258"/>
      <c r="D143" s="250"/>
      <c r="E143" s="156">
        <f>IF(D143&gt;0,(VLOOKUP(D143,Families!$A$5:$I$196,2,0)),0)</f>
        <v>0</v>
      </c>
      <c r="F143" s="157"/>
      <c r="G143" s="157" t="s">
        <v>46</v>
      </c>
      <c r="H143" s="158"/>
      <c r="I143" s="159">
        <f>IF(F143=0,0,(H143*(VLOOKUP(F143,'Fee Schedule'!$C$2:$D$40,2,FALSE))))</f>
        <v>0</v>
      </c>
      <c r="J143" s="160" t="b">
        <f>IF(D143&gt;0,(IF(F143='Fee Schedule'!$C$2,'Fee Schedule'!$G$2,(IF(F143='Fee Schedule'!$C$3,'Fee Schedule'!$G$2,(IF(F143='Fee Schedule'!$C$4,'Fee Schedule'!$G$2,(IF(F143='Fee Schedule'!$C$5,'Fee Schedule'!$G$2,(IF(F143='Fee Schedule'!$C$6,'Fee Schedule'!$G$2,(IF(F143='Fee Schedule'!$C$7,'Fee Schedule'!$G$2,(IF(F143='Fee Schedule'!$C$14,'Fee Schedule'!$G$2,(IF(F143='Fee Schedule'!$C$26,'Fee Schedule'!$G$2,(VLOOKUP(D143,Families!$A$5:$I$196,4,0)))))))))))))))))))</f>
        <v>0</v>
      </c>
      <c r="K143" s="157"/>
      <c r="L143" s="178" t="b">
        <f>IF(D143&gt;0,(VLOOKUP(D143,Families!$A$5:$I$196,5,0)))</f>
        <v>0</v>
      </c>
      <c r="M143" s="222"/>
      <c r="N143" s="208"/>
      <c r="O143" s="208"/>
      <c r="P143" s="208"/>
      <c r="Q143" s="208"/>
      <c r="R143" s="208"/>
      <c r="S143" s="208"/>
      <c r="T143" s="162">
        <f>IF(D143&gt;0,(VLOOKUP(D143,Families!$A$5:$I$196,3,0)),0)</f>
        <v>0</v>
      </c>
      <c r="U143" s="163">
        <f>IF(D143&gt;0,(VLOOKUP(D143,Families!$A$5:$I$196,7,0)),0)</f>
        <v>0</v>
      </c>
      <c r="V143" s="171">
        <f>IF(D143&gt;0,(VLOOKUP(D143,Families!$A$5:$I$196,8,0)),0)</f>
        <v>0</v>
      </c>
      <c r="W143" s="172">
        <f>IF(D143&gt;0,(VLOOKUP(D143,Families!$A$5:$I$196,9,0)),0)</f>
        <v>0</v>
      </c>
    </row>
    <row r="144" spans="1:23" s="173" customFormat="1" ht="15" customHeight="1" x14ac:dyDescent="0.3">
      <c r="A144" s="257"/>
      <c r="B144" s="258"/>
      <c r="C144" s="258"/>
      <c r="D144" s="250"/>
      <c r="E144" s="156">
        <f>IF(D144&gt;0,(VLOOKUP(D144,Families!$A$5:$I$196,2,0)),0)</f>
        <v>0</v>
      </c>
      <c r="F144" s="157"/>
      <c r="G144" s="157" t="s">
        <v>46</v>
      </c>
      <c r="H144" s="158"/>
      <c r="I144" s="159">
        <f>IF(F144=0,0,(H144*(VLOOKUP(F144,'Fee Schedule'!$C$2:$D$40,2,FALSE))))</f>
        <v>0</v>
      </c>
      <c r="J144" s="160" t="b">
        <f>IF(D144&gt;0,(IF(F144='Fee Schedule'!$C$2,'Fee Schedule'!$G$2,(IF(F144='Fee Schedule'!$C$3,'Fee Schedule'!$G$2,(IF(F144='Fee Schedule'!$C$4,'Fee Schedule'!$G$2,(IF(F144='Fee Schedule'!$C$5,'Fee Schedule'!$G$2,(IF(F144='Fee Schedule'!$C$6,'Fee Schedule'!$G$2,(IF(F144='Fee Schedule'!$C$7,'Fee Schedule'!$G$2,(IF(F144='Fee Schedule'!$C$14,'Fee Schedule'!$G$2,(IF(F144='Fee Schedule'!$C$26,'Fee Schedule'!$G$2,(VLOOKUP(D144,Families!$A$5:$I$196,4,0)))))))))))))))))))</f>
        <v>0</v>
      </c>
      <c r="K144" s="157"/>
      <c r="L144" s="178" t="b">
        <f>IF(D144&gt;0,(VLOOKUP(D144,Families!$A$5:$I$196,5,0)))</f>
        <v>0</v>
      </c>
      <c r="M144" s="222"/>
      <c r="N144" s="208"/>
      <c r="O144" s="208"/>
      <c r="P144" s="208"/>
      <c r="Q144" s="208"/>
      <c r="R144" s="208"/>
      <c r="S144" s="208"/>
      <c r="T144" s="162">
        <f>IF(D144&gt;0,(VLOOKUP(D144,Families!$A$5:$I$196,3,0)),0)</f>
        <v>0</v>
      </c>
      <c r="U144" s="163">
        <f>IF(D144&gt;0,(VLOOKUP(D144,Families!$A$5:$I$196,7,0)),0)</f>
        <v>0</v>
      </c>
      <c r="V144" s="171">
        <f>IF(D144&gt;0,(VLOOKUP(D144,Families!$A$5:$I$196,8,0)),0)</f>
        <v>0</v>
      </c>
      <c r="W144" s="172">
        <f>IF(D144&gt;0,(VLOOKUP(D144,Families!$A$5:$I$196,9,0)),0)</f>
        <v>0</v>
      </c>
    </row>
    <row r="145" spans="1:23" s="173" customFormat="1" ht="15" customHeight="1" x14ac:dyDescent="0.3">
      <c r="A145" s="257"/>
      <c r="B145" s="258"/>
      <c r="C145" s="258"/>
      <c r="D145" s="250"/>
      <c r="E145" s="156">
        <f>IF(D145&gt;0,(VLOOKUP(D145,Families!$A$5:$I$196,2,0)),0)</f>
        <v>0</v>
      </c>
      <c r="F145" s="157"/>
      <c r="G145" s="157" t="s">
        <v>46</v>
      </c>
      <c r="H145" s="158"/>
      <c r="I145" s="159">
        <f>IF(F145=0,0,(H145*(VLOOKUP(F145,'Fee Schedule'!$C$2:$D$40,2,FALSE))))</f>
        <v>0</v>
      </c>
      <c r="J145" s="160" t="b">
        <f>IF(D145&gt;0,(IF(F145='Fee Schedule'!$C$2,'Fee Schedule'!$G$2,(IF(F145='Fee Schedule'!$C$3,'Fee Schedule'!$G$2,(IF(F145='Fee Schedule'!$C$4,'Fee Schedule'!$G$2,(IF(F145='Fee Schedule'!$C$5,'Fee Schedule'!$G$2,(IF(F145='Fee Schedule'!$C$6,'Fee Schedule'!$G$2,(IF(F145='Fee Schedule'!$C$7,'Fee Schedule'!$G$2,(IF(F145='Fee Schedule'!$C$14,'Fee Schedule'!$G$2,(IF(F145='Fee Schedule'!$C$26,'Fee Schedule'!$G$2,(VLOOKUP(D145,Families!$A$5:$I$196,4,0)))))))))))))))))))</f>
        <v>0</v>
      </c>
      <c r="K145" s="157"/>
      <c r="L145" s="178" t="b">
        <f>IF(D145&gt;0,(VLOOKUP(D145,Families!$A$5:$I$196,5,0)))</f>
        <v>0</v>
      </c>
      <c r="M145" s="222"/>
      <c r="N145" s="208"/>
      <c r="O145" s="208"/>
      <c r="P145" s="208"/>
      <c r="Q145" s="208"/>
      <c r="R145" s="208"/>
      <c r="S145" s="208"/>
      <c r="T145" s="162">
        <f>IF(D145&gt;0,(VLOOKUP(D145,Families!$A$5:$I$196,3,0)),0)</f>
        <v>0</v>
      </c>
      <c r="U145" s="163">
        <f>IF(D145&gt;0,(VLOOKUP(D145,Families!$A$5:$I$196,7,0)),0)</f>
        <v>0</v>
      </c>
      <c r="V145" s="171">
        <f>IF(D145&gt;0,(VLOOKUP(D145,Families!$A$5:$I$196,8,0)),0)</f>
        <v>0</v>
      </c>
      <c r="W145" s="172">
        <f>IF(D145&gt;0,(VLOOKUP(D145,Families!$A$5:$I$196,9,0)),0)</f>
        <v>0</v>
      </c>
    </row>
    <row r="146" spans="1:23" s="173" customFormat="1" ht="15" customHeight="1" x14ac:dyDescent="0.3">
      <c r="A146" s="257"/>
      <c r="B146" s="258"/>
      <c r="C146" s="258"/>
      <c r="D146" s="250"/>
      <c r="E146" s="156">
        <f>IF(D146&gt;0,(VLOOKUP(D146,Families!$A$5:$I$196,2,0)),0)</f>
        <v>0</v>
      </c>
      <c r="F146" s="157"/>
      <c r="G146" s="157" t="s">
        <v>46</v>
      </c>
      <c r="H146" s="158"/>
      <c r="I146" s="159">
        <f>IF(F146=0,0,(H146*(VLOOKUP(F146,'Fee Schedule'!$C$2:$D$40,2,FALSE))))</f>
        <v>0</v>
      </c>
      <c r="J146" s="160" t="b">
        <f>IF(D146&gt;0,(IF(F146='Fee Schedule'!$C$2,'Fee Schedule'!$G$2,(IF(F146='Fee Schedule'!$C$3,'Fee Schedule'!$G$2,(IF(F146='Fee Schedule'!$C$4,'Fee Schedule'!$G$2,(IF(F146='Fee Schedule'!$C$5,'Fee Schedule'!$G$2,(IF(F146='Fee Schedule'!$C$6,'Fee Schedule'!$G$2,(IF(F146='Fee Schedule'!$C$7,'Fee Schedule'!$G$2,(IF(F146='Fee Schedule'!$C$14,'Fee Schedule'!$G$2,(IF(F146='Fee Schedule'!$C$26,'Fee Schedule'!$G$2,(VLOOKUP(D146,Families!$A$5:$I$196,4,0)))))))))))))))))))</f>
        <v>0</v>
      </c>
      <c r="K146" s="157"/>
      <c r="L146" s="178" t="b">
        <f>IF(D146&gt;0,(VLOOKUP(D146,Families!$A$5:$I$196,5,0)))</f>
        <v>0</v>
      </c>
      <c r="M146" s="222"/>
      <c r="N146" s="208"/>
      <c r="O146" s="208"/>
      <c r="P146" s="208"/>
      <c r="Q146" s="208"/>
      <c r="R146" s="208"/>
      <c r="S146" s="208"/>
      <c r="T146" s="162">
        <f>IF(D146&gt;0,(VLOOKUP(D146,Families!$A$5:$I$196,3,0)),0)</f>
        <v>0</v>
      </c>
      <c r="U146" s="163">
        <f>IF(D146&gt;0,(VLOOKUP(D146,Families!$A$5:$I$196,7,0)),0)</f>
        <v>0</v>
      </c>
      <c r="V146" s="171">
        <f>IF(D146&gt;0,(VLOOKUP(D146,Families!$A$5:$I$196,8,0)),0)</f>
        <v>0</v>
      </c>
      <c r="W146" s="172">
        <f>IF(D146&gt;0,(VLOOKUP(D146,Families!$A$5:$I$196,9,0)),0)</f>
        <v>0</v>
      </c>
    </row>
    <row r="147" spans="1:23" s="173" customFormat="1" ht="15" customHeight="1" x14ac:dyDescent="0.3">
      <c r="A147" s="257"/>
      <c r="B147" s="258"/>
      <c r="C147" s="258"/>
      <c r="D147" s="250"/>
      <c r="E147" s="156">
        <f>IF(D147&gt;0,(VLOOKUP(D147,Families!$A$5:$I$196,2,0)),0)</f>
        <v>0</v>
      </c>
      <c r="F147" s="157"/>
      <c r="G147" s="157" t="s">
        <v>46</v>
      </c>
      <c r="H147" s="158"/>
      <c r="I147" s="159">
        <f>IF(F147=0,0,(H147*(VLOOKUP(F147,'Fee Schedule'!$C$2:$D$40,2,FALSE))))</f>
        <v>0</v>
      </c>
      <c r="J147" s="160" t="b">
        <f>IF(D147&gt;0,(IF(F147='Fee Schedule'!$C$2,'Fee Schedule'!$G$2,(IF(F147='Fee Schedule'!$C$3,'Fee Schedule'!$G$2,(IF(F147='Fee Schedule'!$C$4,'Fee Schedule'!$G$2,(IF(F147='Fee Schedule'!$C$5,'Fee Schedule'!$G$2,(IF(F147='Fee Schedule'!$C$6,'Fee Schedule'!$G$2,(IF(F147='Fee Schedule'!$C$7,'Fee Schedule'!$G$2,(IF(F147='Fee Schedule'!$C$14,'Fee Schedule'!$G$2,(IF(F147='Fee Schedule'!$C$26,'Fee Schedule'!$G$2,(VLOOKUP(D147,Families!$A$5:$I$196,4,0)))))))))))))))))))</f>
        <v>0</v>
      </c>
      <c r="K147" s="157"/>
      <c r="L147" s="178" t="b">
        <f>IF(D147&gt;0,(VLOOKUP(D147,Families!$A$5:$I$196,5,0)))</f>
        <v>0</v>
      </c>
      <c r="M147" s="222"/>
      <c r="N147" s="208"/>
      <c r="O147" s="208"/>
      <c r="P147" s="208"/>
      <c r="Q147" s="208"/>
      <c r="R147" s="208"/>
      <c r="S147" s="208"/>
      <c r="T147" s="162">
        <f>IF(D147&gt;0,(VLOOKUP(D147,Families!$A$5:$I$196,3,0)),0)</f>
        <v>0</v>
      </c>
      <c r="U147" s="163">
        <f>IF(D147&gt;0,(VLOOKUP(D147,Families!$A$5:$I$196,7,0)),0)</f>
        <v>0</v>
      </c>
      <c r="V147" s="171">
        <f>IF(D147&gt;0,(VLOOKUP(D147,Families!$A$5:$I$196,8,0)),0)</f>
        <v>0</v>
      </c>
      <c r="W147" s="172">
        <f>IF(D147&gt;0,(VLOOKUP(D147,Families!$A$5:$I$196,9,0)),0)</f>
        <v>0</v>
      </c>
    </row>
    <row r="148" spans="1:23" s="173" customFormat="1" ht="15" customHeight="1" x14ac:dyDescent="0.3">
      <c r="A148" s="257"/>
      <c r="B148" s="258"/>
      <c r="C148" s="258"/>
      <c r="D148" s="250"/>
      <c r="E148" s="156">
        <f>IF(D148&gt;0,(VLOOKUP(D148,Families!$A$5:$I$196,2,0)),0)</f>
        <v>0</v>
      </c>
      <c r="F148" s="157"/>
      <c r="G148" s="157" t="s">
        <v>46</v>
      </c>
      <c r="H148" s="158"/>
      <c r="I148" s="159">
        <f>IF(F148=0,0,(H148*(VLOOKUP(F148,'Fee Schedule'!$C$2:$D$40,2,FALSE))))</f>
        <v>0</v>
      </c>
      <c r="J148" s="160" t="b">
        <f>IF(D148&gt;0,(IF(F148='Fee Schedule'!$C$2,'Fee Schedule'!$G$2,(IF(F148='Fee Schedule'!$C$3,'Fee Schedule'!$G$2,(IF(F148='Fee Schedule'!$C$4,'Fee Schedule'!$G$2,(IF(F148='Fee Schedule'!$C$5,'Fee Schedule'!$G$2,(IF(F148='Fee Schedule'!$C$6,'Fee Schedule'!$G$2,(IF(F148='Fee Schedule'!$C$7,'Fee Schedule'!$G$2,(IF(F148='Fee Schedule'!$C$14,'Fee Schedule'!$G$2,(IF(F148='Fee Schedule'!$C$26,'Fee Schedule'!$G$2,(VLOOKUP(D148,Families!$A$5:$I$196,4,0)))))))))))))))))))</f>
        <v>0</v>
      </c>
      <c r="K148" s="157"/>
      <c r="L148" s="178" t="b">
        <f>IF(D148&gt;0,(VLOOKUP(D148,Families!$A$5:$I$196,5,0)))</f>
        <v>0</v>
      </c>
      <c r="M148" s="222"/>
      <c r="N148" s="208"/>
      <c r="O148" s="208"/>
      <c r="P148" s="208"/>
      <c r="Q148" s="208"/>
      <c r="R148" s="208"/>
      <c r="S148" s="208"/>
      <c r="T148" s="162">
        <f>IF(D148&gt;0,(VLOOKUP(D148,Families!$A$5:$I$196,3,0)),0)</f>
        <v>0</v>
      </c>
      <c r="U148" s="163">
        <f>IF(D148&gt;0,(VLOOKUP(D148,Families!$A$5:$I$196,7,0)),0)</f>
        <v>0</v>
      </c>
      <c r="V148" s="171">
        <f>IF(D148&gt;0,(VLOOKUP(D148,Families!$A$5:$I$196,8,0)),0)</f>
        <v>0</v>
      </c>
      <c r="W148" s="172">
        <f>IF(D148&gt;0,(VLOOKUP(D148,Families!$A$5:$I$196,9,0)),0)</f>
        <v>0</v>
      </c>
    </row>
    <row r="149" spans="1:23" s="173" customFormat="1" ht="15" customHeight="1" x14ac:dyDescent="0.3">
      <c r="A149" s="257"/>
      <c r="B149" s="258"/>
      <c r="C149" s="258"/>
      <c r="D149" s="250"/>
      <c r="E149" s="156">
        <f>IF(D149&gt;0,(VLOOKUP(D149,Families!$A$5:$I$196,2,0)),0)</f>
        <v>0</v>
      </c>
      <c r="F149" s="157"/>
      <c r="G149" s="157" t="s">
        <v>46</v>
      </c>
      <c r="H149" s="158"/>
      <c r="I149" s="159">
        <f>IF(F149=0,0,(H149*(VLOOKUP(F149,'Fee Schedule'!$C$2:$D$40,2,FALSE))))</f>
        <v>0</v>
      </c>
      <c r="J149" s="160" t="b">
        <f>IF(D149&gt;0,(IF(F149='Fee Schedule'!$C$2,'Fee Schedule'!$G$2,(IF(F149='Fee Schedule'!$C$3,'Fee Schedule'!$G$2,(IF(F149='Fee Schedule'!$C$4,'Fee Schedule'!$G$2,(IF(F149='Fee Schedule'!$C$5,'Fee Schedule'!$G$2,(IF(F149='Fee Schedule'!$C$6,'Fee Schedule'!$G$2,(IF(F149='Fee Schedule'!$C$7,'Fee Schedule'!$G$2,(IF(F149='Fee Schedule'!$C$14,'Fee Schedule'!$G$2,(IF(F149='Fee Schedule'!$C$26,'Fee Schedule'!$G$2,(VLOOKUP(D149,Families!$A$5:$I$196,4,0)))))))))))))))))))</f>
        <v>0</v>
      </c>
      <c r="K149" s="157"/>
      <c r="L149" s="178" t="b">
        <f>IF(D149&gt;0,(VLOOKUP(D149,Families!$A$5:$I$196,5,0)))</f>
        <v>0</v>
      </c>
      <c r="M149" s="222"/>
      <c r="N149" s="208"/>
      <c r="O149" s="208"/>
      <c r="P149" s="208"/>
      <c r="Q149" s="208"/>
      <c r="R149" s="208"/>
      <c r="S149" s="208"/>
      <c r="T149" s="162">
        <f>IF(D149&gt;0,(VLOOKUP(D149,Families!$A$5:$I$196,3,0)),0)</f>
        <v>0</v>
      </c>
      <c r="U149" s="163">
        <f>IF(D149&gt;0,(VLOOKUP(D149,Families!$A$5:$I$196,7,0)),0)</f>
        <v>0</v>
      </c>
      <c r="V149" s="171">
        <f>IF(D149&gt;0,(VLOOKUP(D149,Families!$A$5:$I$196,8,0)),0)</f>
        <v>0</v>
      </c>
      <c r="W149" s="172">
        <f>IF(D149&gt;0,(VLOOKUP(D149,Families!$A$5:$I$196,9,0)),0)</f>
        <v>0</v>
      </c>
    </row>
    <row r="150" spans="1:23" s="173" customFormat="1" ht="15" customHeight="1" x14ac:dyDescent="0.3">
      <c r="A150" s="257"/>
      <c r="B150" s="258"/>
      <c r="C150" s="258"/>
      <c r="D150" s="250"/>
      <c r="E150" s="156">
        <f>IF(D150&gt;0,(VLOOKUP(D150,Families!$A$5:$I$196,2,0)),0)</f>
        <v>0</v>
      </c>
      <c r="F150" s="157"/>
      <c r="G150" s="157" t="s">
        <v>46</v>
      </c>
      <c r="H150" s="158"/>
      <c r="I150" s="159">
        <f>IF(F150=0,0,(H150*(VLOOKUP(F150,'Fee Schedule'!$C$2:$D$40,2,FALSE))))</f>
        <v>0</v>
      </c>
      <c r="J150" s="160" t="b">
        <f>IF(D150&gt;0,(IF(F150='Fee Schedule'!$C$2,'Fee Schedule'!$G$2,(IF(F150='Fee Schedule'!$C$3,'Fee Schedule'!$G$2,(IF(F150='Fee Schedule'!$C$4,'Fee Schedule'!$G$2,(IF(F150='Fee Schedule'!$C$5,'Fee Schedule'!$G$2,(IF(F150='Fee Schedule'!$C$6,'Fee Schedule'!$G$2,(IF(F150='Fee Schedule'!$C$7,'Fee Schedule'!$G$2,(IF(F150='Fee Schedule'!$C$14,'Fee Schedule'!$G$2,(IF(F150='Fee Schedule'!$C$26,'Fee Schedule'!$G$2,(VLOOKUP(D150,Families!$A$5:$I$196,4,0)))))))))))))))))))</f>
        <v>0</v>
      </c>
      <c r="K150" s="157"/>
      <c r="L150" s="178" t="b">
        <f>IF(D150&gt;0,(VLOOKUP(D150,Families!$A$5:$I$196,5,0)))</f>
        <v>0</v>
      </c>
      <c r="M150" s="222"/>
      <c r="N150" s="208"/>
      <c r="O150" s="208"/>
      <c r="P150" s="208"/>
      <c r="Q150" s="208"/>
      <c r="R150" s="208"/>
      <c r="S150" s="208"/>
      <c r="T150" s="162">
        <f>IF(D150&gt;0,(VLOOKUP(D150,Families!$A$5:$I$196,3,0)),0)</f>
        <v>0</v>
      </c>
      <c r="U150" s="163">
        <f>IF(D150&gt;0,(VLOOKUP(D150,Families!$A$5:$I$196,7,0)),0)</f>
        <v>0</v>
      </c>
      <c r="V150" s="171">
        <f>IF(D150&gt;0,(VLOOKUP(D150,Families!$A$5:$I$196,8,0)),0)</f>
        <v>0</v>
      </c>
      <c r="W150" s="172">
        <f>IF(D150&gt;0,(VLOOKUP(D150,Families!$A$5:$I$196,9,0)),0)</f>
        <v>0</v>
      </c>
    </row>
    <row r="151" spans="1:23" s="173" customFormat="1" ht="15" customHeight="1" x14ac:dyDescent="0.3">
      <c r="A151" s="257"/>
      <c r="B151" s="258"/>
      <c r="C151" s="258"/>
      <c r="D151" s="250"/>
      <c r="E151" s="156">
        <f>IF(D151&gt;0,(VLOOKUP(D151,Families!$A$5:$I$196,2,0)),0)</f>
        <v>0</v>
      </c>
      <c r="F151" s="157"/>
      <c r="G151" s="157" t="s">
        <v>46</v>
      </c>
      <c r="H151" s="158"/>
      <c r="I151" s="159">
        <f>IF(F151=0,0,(H151*(VLOOKUP(F151,'Fee Schedule'!$C$2:$D$40,2,FALSE))))</f>
        <v>0</v>
      </c>
      <c r="J151" s="160" t="b">
        <f>IF(D151&gt;0,(IF(F151='Fee Schedule'!$C$2,'Fee Schedule'!$G$2,(IF(F151='Fee Schedule'!$C$3,'Fee Schedule'!$G$2,(IF(F151='Fee Schedule'!$C$4,'Fee Schedule'!$G$2,(IF(F151='Fee Schedule'!$C$5,'Fee Schedule'!$G$2,(IF(F151='Fee Schedule'!$C$6,'Fee Schedule'!$G$2,(IF(F151='Fee Schedule'!$C$7,'Fee Schedule'!$G$2,(IF(F151='Fee Schedule'!$C$14,'Fee Schedule'!$G$2,(IF(F151='Fee Schedule'!$C$26,'Fee Schedule'!$G$2,(VLOOKUP(D151,Families!$A$5:$I$196,4,0)))))))))))))))))))</f>
        <v>0</v>
      </c>
      <c r="K151" s="157"/>
      <c r="L151" s="178" t="b">
        <f>IF(D151&gt;0,(VLOOKUP(D151,Families!$A$5:$I$196,5,0)))</f>
        <v>0</v>
      </c>
      <c r="M151" s="222"/>
      <c r="N151" s="208"/>
      <c r="O151" s="208"/>
      <c r="P151" s="208"/>
      <c r="Q151" s="208"/>
      <c r="R151" s="208"/>
      <c r="S151" s="208"/>
      <c r="T151" s="162">
        <f>IF(D151&gt;0,(VLOOKUP(D151,Families!$A$5:$I$196,3,0)),0)</f>
        <v>0</v>
      </c>
      <c r="U151" s="163">
        <f>IF(D151&gt;0,(VLOOKUP(D151,Families!$A$5:$I$196,7,0)),0)</f>
        <v>0</v>
      </c>
      <c r="V151" s="171">
        <f>IF(D151&gt;0,(VLOOKUP(D151,Families!$A$5:$I$196,8,0)),0)</f>
        <v>0</v>
      </c>
      <c r="W151" s="172">
        <f>IF(D151&gt;0,(VLOOKUP(D151,Families!$A$5:$I$196,9,0)),0)</f>
        <v>0</v>
      </c>
    </row>
    <row r="152" spans="1:23" s="173" customFormat="1" ht="15" customHeight="1" x14ac:dyDescent="0.3">
      <c r="A152" s="257"/>
      <c r="B152" s="258"/>
      <c r="C152" s="258"/>
      <c r="D152" s="250"/>
      <c r="E152" s="156">
        <f>IF(D152&gt;0,(VLOOKUP(D152,Families!$A$5:$I$196,2,0)),0)</f>
        <v>0</v>
      </c>
      <c r="F152" s="157"/>
      <c r="G152" s="157" t="s">
        <v>46</v>
      </c>
      <c r="H152" s="158"/>
      <c r="I152" s="159">
        <f>IF(F152=0,0,(H152*(VLOOKUP(F152,'Fee Schedule'!$C$2:$D$40,2,FALSE))))</f>
        <v>0</v>
      </c>
      <c r="J152" s="160" t="b">
        <f>IF(D152&gt;0,(IF(F152='Fee Schedule'!$C$2,'Fee Schedule'!$G$2,(IF(F152='Fee Schedule'!$C$3,'Fee Schedule'!$G$2,(IF(F152='Fee Schedule'!$C$4,'Fee Schedule'!$G$2,(IF(F152='Fee Schedule'!$C$5,'Fee Schedule'!$G$2,(IF(F152='Fee Schedule'!$C$6,'Fee Schedule'!$G$2,(IF(F152='Fee Schedule'!$C$7,'Fee Schedule'!$G$2,(IF(F152='Fee Schedule'!$C$14,'Fee Schedule'!$G$2,(IF(F152='Fee Schedule'!$C$26,'Fee Schedule'!$G$2,(VLOOKUP(D152,Families!$A$5:$I$196,4,0)))))))))))))))))))</f>
        <v>0</v>
      </c>
      <c r="K152" s="157"/>
      <c r="L152" s="178" t="b">
        <f>IF(D152&gt;0,(VLOOKUP(D152,Families!$A$5:$I$196,5,0)))</f>
        <v>0</v>
      </c>
      <c r="M152" s="222"/>
      <c r="N152" s="208"/>
      <c r="O152" s="208"/>
      <c r="P152" s="208"/>
      <c r="Q152" s="208"/>
      <c r="R152" s="208"/>
      <c r="S152" s="208"/>
      <c r="T152" s="162">
        <f>IF(D152&gt;0,(VLOOKUP(D152,Families!$A$5:$I$196,3,0)),0)</f>
        <v>0</v>
      </c>
      <c r="U152" s="163">
        <f>IF(D152&gt;0,(VLOOKUP(D152,Families!$A$5:$I$196,7,0)),0)</f>
        <v>0</v>
      </c>
      <c r="V152" s="171">
        <f>IF(D152&gt;0,(VLOOKUP(D152,Families!$A$5:$I$196,8,0)),0)</f>
        <v>0</v>
      </c>
      <c r="W152" s="172">
        <f>IF(D152&gt;0,(VLOOKUP(D152,Families!$A$5:$I$196,9,0)),0)</f>
        <v>0</v>
      </c>
    </row>
    <row r="153" spans="1:23" s="173" customFormat="1" ht="15" customHeight="1" x14ac:dyDescent="0.3">
      <c r="A153" s="257"/>
      <c r="B153" s="258"/>
      <c r="C153" s="258"/>
      <c r="D153" s="250"/>
      <c r="E153" s="156">
        <f>IF(D153&gt;0,(VLOOKUP(D153,Families!$A$5:$I$196,2,0)),0)</f>
        <v>0</v>
      </c>
      <c r="F153" s="157"/>
      <c r="G153" s="157" t="s">
        <v>46</v>
      </c>
      <c r="H153" s="158"/>
      <c r="I153" s="159">
        <f>IF(F153=0,0,(H153*(VLOOKUP(F153,'Fee Schedule'!$C$2:$D$40,2,FALSE))))</f>
        <v>0</v>
      </c>
      <c r="J153" s="160" t="b">
        <f>IF(D153&gt;0,(IF(F153='Fee Schedule'!$C$2,'Fee Schedule'!$G$2,(IF(F153='Fee Schedule'!$C$3,'Fee Schedule'!$G$2,(IF(F153='Fee Schedule'!$C$4,'Fee Schedule'!$G$2,(IF(F153='Fee Schedule'!$C$5,'Fee Schedule'!$G$2,(IF(F153='Fee Schedule'!$C$6,'Fee Schedule'!$G$2,(IF(F153='Fee Schedule'!$C$7,'Fee Schedule'!$G$2,(IF(F153='Fee Schedule'!$C$14,'Fee Schedule'!$G$2,(IF(F153='Fee Schedule'!$C$26,'Fee Schedule'!$G$2,(VLOOKUP(D153,Families!$A$5:$I$196,4,0)))))))))))))))))))</f>
        <v>0</v>
      </c>
      <c r="K153" s="157"/>
      <c r="L153" s="178" t="b">
        <f>IF(D153&gt;0,(VLOOKUP(D153,Families!$A$5:$I$196,5,0)))</f>
        <v>0</v>
      </c>
      <c r="M153" s="222"/>
      <c r="N153" s="208"/>
      <c r="O153" s="208"/>
      <c r="P153" s="208"/>
      <c r="Q153" s="208"/>
      <c r="R153" s="208"/>
      <c r="S153" s="208"/>
      <c r="T153" s="162">
        <f>IF(D153&gt;0,(VLOOKUP(D153,Families!$A$5:$I$196,3,0)),0)</f>
        <v>0</v>
      </c>
      <c r="U153" s="163">
        <f>IF(D153&gt;0,(VLOOKUP(D153,Families!$A$5:$I$196,7,0)),0)</f>
        <v>0</v>
      </c>
      <c r="V153" s="171">
        <f>IF(D153&gt;0,(VLOOKUP(D153,Families!$A$5:$I$196,8,0)),0)</f>
        <v>0</v>
      </c>
      <c r="W153" s="172">
        <f>IF(D153&gt;0,(VLOOKUP(D153,Families!$A$5:$I$196,9,0)),0)</f>
        <v>0</v>
      </c>
    </row>
    <row r="154" spans="1:23" s="173" customFormat="1" ht="15" customHeight="1" x14ac:dyDescent="0.3">
      <c r="A154" s="257"/>
      <c r="B154" s="258"/>
      <c r="C154" s="258"/>
      <c r="D154" s="250"/>
      <c r="E154" s="156">
        <f>IF(D154&gt;0,(VLOOKUP(D154,Families!$A$5:$I$196,2,0)),0)</f>
        <v>0</v>
      </c>
      <c r="F154" s="157"/>
      <c r="G154" s="157" t="s">
        <v>46</v>
      </c>
      <c r="H154" s="158"/>
      <c r="I154" s="159">
        <f>IF(F154=0,0,(H154*(VLOOKUP(F154,'Fee Schedule'!$C$2:$D$40,2,FALSE))))</f>
        <v>0</v>
      </c>
      <c r="J154" s="160" t="b">
        <f>IF(D154&gt;0,(IF(F154='Fee Schedule'!$C$2,'Fee Schedule'!$G$2,(IF(F154='Fee Schedule'!$C$3,'Fee Schedule'!$G$2,(IF(F154='Fee Schedule'!$C$4,'Fee Schedule'!$G$2,(IF(F154='Fee Schedule'!$C$5,'Fee Schedule'!$G$2,(IF(F154='Fee Schedule'!$C$6,'Fee Schedule'!$G$2,(IF(F154='Fee Schedule'!$C$7,'Fee Schedule'!$G$2,(IF(F154='Fee Schedule'!$C$14,'Fee Schedule'!$G$2,(IF(F154='Fee Schedule'!$C$26,'Fee Schedule'!$G$2,(VLOOKUP(D154,Families!$A$5:$I$196,4,0)))))))))))))))))))</f>
        <v>0</v>
      </c>
      <c r="K154" s="157"/>
      <c r="L154" s="178" t="b">
        <f>IF(D154&gt;0,(VLOOKUP(D154,Families!$A$5:$I$196,5,0)))</f>
        <v>0</v>
      </c>
      <c r="M154" s="222"/>
      <c r="N154" s="208"/>
      <c r="O154" s="208"/>
      <c r="P154" s="208"/>
      <c r="Q154" s="208"/>
      <c r="R154" s="208"/>
      <c r="S154" s="208"/>
      <c r="T154" s="162">
        <f>IF(D154&gt;0,(VLOOKUP(D154,Families!$A$5:$I$196,3,0)),0)</f>
        <v>0</v>
      </c>
      <c r="U154" s="163">
        <f>IF(D154&gt;0,(VLOOKUP(D154,Families!$A$5:$I$196,7,0)),0)</f>
        <v>0</v>
      </c>
      <c r="V154" s="171">
        <f>IF(D154&gt;0,(VLOOKUP(D154,Families!$A$5:$I$196,8,0)),0)</f>
        <v>0</v>
      </c>
      <c r="W154" s="172">
        <f>IF(D154&gt;0,(VLOOKUP(D154,Families!$A$5:$I$196,9,0)),0)</f>
        <v>0</v>
      </c>
    </row>
    <row r="155" spans="1:23" s="173" customFormat="1" ht="15" customHeight="1" x14ac:dyDescent="0.3">
      <c r="A155" s="257"/>
      <c r="B155" s="258"/>
      <c r="C155" s="258"/>
      <c r="D155" s="250"/>
      <c r="E155" s="156">
        <f>IF(D155&gt;0,(VLOOKUP(D155,Families!$A$5:$I$196,2,0)),0)</f>
        <v>0</v>
      </c>
      <c r="F155" s="157"/>
      <c r="G155" s="157" t="s">
        <v>46</v>
      </c>
      <c r="H155" s="158"/>
      <c r="I155" s="159">
        <f>IF(F155=0,0,(H155*(VLOOKUP(F155,'Fee Schedule'!$C$2:$D$40,2,FALSE))))</f>
        <v>0</v>
      </c>
      <c r="J155" s="160" t="b">
        <f>IF(D155&gt;0,(IF(F155='Fee Schedule'!$C$2,'Fee Schedule'!$G$2,(IF(F155='Fee Schedule'!$C$3,'Fee Schedule'!$G$2,(IF(F155='Fee Schedule'!$C$4,'Fee Schedule'!$G$2,(IF(F155='Fee Schedule'!$C$5,'Fee Schedule'!$G$2,(IF(F155='Fee Schedule'!$C$6,'Fee Schedule'!$G$2,(IF(F155='Fee Schedule'!$C$7,'Fee Schedule'!$G$2,(IF(F155='Fee Schedule'!$C$14,'Fee Schedule'!$G$2,(IF(F155='Fee Schedule'!$C$26,'Fee Schedule'!$G$2,(VLOOKUP(D155,Families!$A$5:$I$196,4,0)))))))))))))))))))</f>
        <v>0</v>
      </c>
      <c r="K155" s="157"/>
      <c r="L155" s="178" t="b">
        <f>IF(D155&gt;0,(VLOOKUP(D155,Families!$A$5:$I$196,5,0)))</f>
        <v>0</v>
      </c>
      <c r="M155" s="222"/>
      <c r="N155" s="208"/>
      <c r="O155" s="208"/>
      <c r="P155" s="208"/>
      <c r="Q155" s="208"/>
      <c r="R155" s="208"/>
      <c r="S155" s="208"/>
      <c r="T155" s="162">
        <f>IF(D155&gt;0,(VLOOKUP(D155,Families!$A$5:$I$196,3,0)),0)</f>
        <v>0</v>
      </c>
      <c r="U155" s="163">
        <f>IF(D155&gt;0,(VLOOKUP(D155,Families!$A$5:$I$196,7,0)),0)</f>
        <v>0</v>
      </c>
      <c r="V155" s="171">
        <f>IF(D155&gt;0,(VLOOKUP(D155,Families!$A$5:$I$196,8,0)),0)</f>
        <v>0</v>
      </c>
      <c r="W155" s="172">
        <f>IF(D155&gt;0,(VLOOKUP(D155,Families!$A$5:$I$196,9,0)),0)</f>
        <v>0</v>
      </c>
    </row>
    <row r="156" spans="1:23" s="173" customFormat="1" ht="15" customHeight="1" x14ac:dyDescent="0.3">
      <c r="A156" s="257"/>
      <c r="B156" s="258"/>
      <c r="C156" s="258"/>
      <c r="D156" s="250"/>
      <c r="E156" s="156">
        <f>IF(D156&gt;0,(VLOOKUP(D156,Families!$A$5:$I$196,2,0)),0)</f>
        <v>0</v>
      </c>
      <c r="F156" s="157"/>
      <c r="G156" s="157" t="s">
        <v>46</v>
      </c>
      <c r="H156" s="158"/>
      <c r="I156" s="159">
        <f>IF(F156=0,0,(H156*(VLOOKUP(F156,'Fee Schedule'!$C$2:$D$40,2,FALSE))))</f>
        <v>0</v>
      </c>
      <c r="J156" s="160" t="b">
        <f>IF(D156&gt;0,(IF(F156='Fee Schedule'!$C$2,'Fee Schedule'!$G$2,(IF(F156='Fee Schedule'!$C$3,'Fee Schedule'!$G$2,(IF(F156='Fee Schedule'!$C$4,'Fee Schedule'!$G$2,(IF(F156='Fee Schedule'!$C$5,'Fee Schedule'!$G$2,(IF(F156='Fee Schedule'!$C$6,'Fee Schedule'!$G$2,(IF(F156='Fee Schedule'!$C$7,'Fee Schedule'!$G$2,(IF(F156='Fee Schedule'!$C$14,'Fee Schedule'!$G$2,(IF(F156='Fee Schedule'!$C$26,'Fee Schedule'!$G$2,(VLOOKUP(D156,Families!$A$5:$I$196,4,0)))))))))))))))))))</f>
        <v>0</v>
      </c>
      <c r="K156" s="157"/>
      <c r="L156" s="178" t="b">
        <f>IF(D156&gt;0,(VLOOKUP(D156,Families!$A$5:$I$196,5,0)))</f>
        <v>0</v>
      </c>
      <c r="M156" s="222"/>
      <c r="N156" s="208"/>
      <c r="O156" s="208"/>
      <c r="P156" s="208"/>
      <c r="Q156" s="208"/>
      <c r="R156" s="208"/>
      <c r="S156" s="208"/>
      <c r="T156" s="162">
        <f>IF(D156&gt;0,(VLOOKUP(D156,Families!$A$5:$I$196,3,0)),0)</f>
        <v>0</v>
      </c>
      <c r="U156" s="163">
        <f>IF(D156&gt;0,(VLOOKUP(D156,Families!$A$5:$I$196,7,0)),0)</f>
        <v>0</v>
      </c>
      <c r="V156" s="171">
        <f>IF(D156&gt;0,(VLOOKUP(D156,Families!$A$5:$I$196,8,0)),0)</f>
        <v>0</v>
      </c>
      <c r="W156" s="172">
        <f>IF(D156&gt;0,(VLOOKUP(D156,Families!$A$5:$I$196,9,0)),0)</f>
        <v>0</v>
      </c>
    </row>
    <row r="157" spans="1:23" s="173" customFormat="1" ht="15" customHeight="1" x14ac:dyDescent="0.3">
      <c r="A157" s="257"/>
      <c r="B157" s="258"/>
      <c r="C157" s="258"/>
      <c r="D157" s="250"/>
      <c r="E157" s="156">
        <f>IF(D157&gt;0,(VLOOKUP(D157,Families!$A$5:$I$196,2,0)),0)</f>
        <v>0</v>
      </c>
      <c r="F157" s="157"/>
      <c r="G157" s="157" t="s">
        <v>46</v>
      </c>
      <c r="H157" s="158"/>
      <c r="I157" s="159">
        <f>IF(F157=0,0,(H157*(VLOOKUP(F157,'Fee Schedule'!$C$2:$D$40,2,FALSE))))</f>
        <v>0</v>
      </c>
      <c r="J157" s="160" t="b">
        <f>IF(D157&gt;0,(IF(F157='Fee Schedule'!$C$2,'Fee Schedule'!$G$2,(IF(F157='Fee Schedule'!$C$3,'Fee Schedule'!$G$2,(IF(F157='Fee Schedule'!$C$4,'Fee Schedule'!$G$2,(IF(F157='Fee Schedule'!$C$5,'Fee Schedule'!$G$2,(IF(F157='Fee Schedule'!$C$6,'Fee Schedule'!$G$2,(IF(F157='Fee Schedule'!$C$7,'Fee Schedule'!$G$2,(IF(F157='Fee Schedule'!$C$14,'Fee Schedule'!$G$2,(IF(F157='Fee Schedule'!$C$26,'Fee Schedule'!$G$2,(VLOOKUP(D157,Families!$A$5:$I$196,4,0)))))))))))))))))))</f>
        <v>0</v>
      </c>
      <c r="K157" s="157"/>
      <c r="L157" s="178" t="b">
        <f>IF(D157&gt;0,(VLOOKUP(D157,Families!$A$5:$I$196,5,0)))</f>
        <v>0</v>
      </c>
      <c r="M157" s="222"/>
      <c r="N157" s="208"/>
      <c r="O157" s="208"/>
      <c r="P157" s="208"/>
      <c r="Q157" s="208"/>
      <c r="R157" s="208"/>
      <c r="S157" s="208"/>
      <c r="T157" s="162">
        <f>IF(D157&gt;0,(VLOOKUP(D157,Families!$A$5:$I$196,3,0)),0)</f>
        <v>0</v>
      </c>
      <c r="U157" s="163">
        <f>IF(D157&gt;0,(VLOOKUP(D157,Families!$A$5:$I$196,7,0)),0)</f>
        <v>0</v>
      </c>
      <c r="V157" s="171">
        <f>IF(D157&gt;0,(VLOOKUP(D157,Families!$A$5:$I$196,8,0)),0)</f>
        <v>0</v>
      </c>
      <c r="W157" s="172">
        <f>IF(D157&gt;0,(VLOOKUP(D157,Families!$A$5:$I$196,9,0)),0)</f>
        <v>0</v>
      </c>
    </row>
    <row r="158" spans="1:23" s="173" customFormat="1" ht="15" customHeight="1" x14ac:dyDescent="0.3">
      <c r="A158" s="257"/>
      <c r="B158" s="258"/>
      <c r="C158" s="258"/>
      <c r="D158" s="250"/>
      <c r="E158" s="156">
        <f>IF(D158&gt;0,(VLOOKUP(D158,Families!$A$5:$I$196,2,0)),0)</f>
        <v>0</v>
      </c>
      <c r="F158" s="157"/>
      <c r="G158" s="157" t="s">
        <v>46</v>
      </c>
      <c r="H158" s="158"/>
      <c r="I158" s="159">
        <f>IF(F158=0,0,(H158*(VLOOKUP(F158,'Fee Schedule'!$C$2:$D$40,2,FALSE))))</f>
        <v>0</v>
      </c>
      <c r="J158" s="160" t="b">
        <f>IF(D158&gt;0,(IF(F158='Fee Schedule'!$C$2,'Fee Schedule'!$G$2,(IF(F158='Fee Schedule'!$C$3,'Fee Schedule'!$G$2,(IF(F158='Fee Schedule'!$C$4,'Fee Schedule'!$G$2,(IF(F158='Fee Schedule'!$C$5,'Fee Schedule'!$G$2,(IF(F158='Fee Schedule'!$C$6,'Fee Schedule'!$G$2,(IF(F158='Fee Schedule'!$C$7,'Fee Schedule'!$G$2,(IF(F158='Fee Schedule'!$C$14,'Fee Schedule'!$G$2,(IF(F158='Fee Schedule'!$C$26,'Fee Schedule'!$G$2,(VLOOKUP(D158,Families!$A$5:$I$196,4,0)))))))))))))))))))</f>
        <v>0</v>
      </c>
      <c r="K158" s="157"/>
      <c r="L158" s="178" t="b">
        <f>IF(D158&gt;0,(VLOOKUP(D158,Families!$A$5:$I$196,5,0)))</f>
        <v>0</v>
      </c>
      <c r="M158" s="222"/>
      <c r="N158" s="208"/>
      <c r="O158" s="208"/>
      <c r="P158" s="208"/>
      <c r="Q158" s="208"/>
      <c r="R158" s="208"/>
      <c r="S158" s="208"/>
      <c r="T158" s="162">
        <f>IF(D158&gt;0,(VLOOKUP(D158,Families!$A$5:$I$196,3,0)),0)</f>
        <v>0</v>
      </c>
      <c r="U158" s="163">
        <f>IF(D158&gt;0,(VLOOKUP(D158,Families!$A$5:$I$196,7,0)),0)</f>
        <v>0</v>
      </c>
      <c r="V158" s="171">
        <f>IF(D158&gt;0,(VLOOKUP(D158,Families!$A$5:$I$196,8,0)),0)</f>
        <v>0</v>
      </c>
      <c r="W158" s="172">
        <f>IF(D158&gt;0,(VLOOKUP(D158,Families!$A$5:$I$196,9,0)),0)</f>
        <v>0</v>
      </c>
    </row>
    <row r="159" spans="1:23" s="173" customFormat="1" ht="15" customHeight="1" x14ac:dyDescent="0.3">
      <c r="A159" s="257"/>
      <c r="B159" s="258"/>
      <c r="C159" s="258"/>
      <c r="D159" s="250"/>
      <c r="E159" s="156">
        <f>IF(D159&gt;0,(VLOOKUP(D159,Families!$A$5:$I$196,2,0)),0)</f>
        <v>0</v>
      </c>
      <c r="F159" s="157"/>
      <c r="G159" s="157" t="s">
        <v>46</v>
      </c>
      <c r="H159" s="158"/>
      <c r="I159" s="159">
        <f>IF(F159=0,0,(H159*(VLOOKUP(F159,'Fee Schedule'!$C$2:$D$40,2,FALSE))))</f>
        <v>0</v>
      </c>
      <c r="J159" s="160" t="b">
        <f>IF(D159&gt;0,(IF(F159='Fee Schedule'!$C$2,'Fee Schedule'!$G$2,(IF(F159='Fee Schedule'!$C$3,'Fee Schedule'!$G$2,(IF(F159='Fee Schedule'!$C$4,'Fee Schedule'!$G$2,(IF(F159='Fee Schedule'!$C$5,'Fee Schedule'!$G$2,(IF(F159='Fee Schedule'!$C$6,'Fee Schedule'!$G$2,(IF(F159='Fee Schedule'!$C$7,'Fee Schedule'!$G$2,(IF(F159='Fee Schedule'!$C$14,'Fee Schedule'!$G$2,(IF(F159='Fee Schedule'!$C$26,'Fee Schedule'!$G$2,(VLOOKUP(D159,Families!$A$5:$I$196,4,0)))))))))))))))))))</f>
        <v>0</v>
      </c>
      <c r="K159" s="157"/>
      <c r="L159" s="178" t="b">
        <f>IF(D159&gt;0,(VLOOKUP(D159,Families!$A$5:$I$196,5,0)))</f>
        <v>0</v>
      </c>
      <c r="M159" s="222"/>
      <c r="N159" s="208"/>
      <c r="O159" s="208"/>
      <c r="P159" s="208"/>
      <c r="Q159" s="208"/>
      <c r="R159" s="208"/>
      <c r="S159" s="208"/>
      <c r="T159" s="162">
        <f>IF(D159&gt;0,(VLOOKUP(D159,Families!$A$5:$I$196,3,0)),0)</f>
        <v>0</v>
      </c>
      <c r="U159" s="163">
        <f>IF(D159&gt;0,(VLOOKUP(D159,Families!$A$5:$I$196,7,0)),0)</f>
        <v>0</v>
      </c>
      <c r="V159" s="171">
        <f>IF(D159&gt;0,(VLOOKUP(D159,Families!$A$5:$I$196,8,0)),0)</f>
        <v>0</v>
      </c>
      <c r="W159" s="172">
        <f>IF(D159&gt;0,(VLOOKUP(D159,Families!$A$5:$I$196,9,0)),0)</f>
        <v>0</v>
      </c>
    </row>
    <row r="160" spans="1:23" s="173" customFormat="1" ht="15" customHeight="1" x14ac:dyDescent="0.3">
      <c r="A160" s="257"/>
      <c r="B160" s="258"/>
      <c r="C160" s="258"/>
      <c r="D160" s="250"/>
      <c r="E160" s="156">
        <f>IF(D160&gt;0,(VLOOKUP(D160,Families!$A$5:$I$196,2,0)),0)</f>
        <v>0</v>
      </c>
      <c r="F160" s="157"/>
      <c r="G160" s="157" t="s">
        <v>46</v>
      </c>
      <c r="H160" s="158"/>
      <c r="I160" s="159">
        <f>IF(F160=0,0,(H160*(VLOOKUP(F160,'Fee Schedule'!$C$2:$D$40,2,FALSE))))</f>
        <v>0</v>
      </c>
      <c r="J160" s="160" t="b">
        <f>IF(D160&gt;0,(IF(F160='Fee Schedule'!$C$2,'Fee Schedule'!$G$2,(IF(F160='Fee Schedule'!$C$3,'Fee Schedule'!$G$2,(IF(F160='Fee Schedule'!$C$4,'Fee Schedule'!$G$2,(IF(F160='Fee Schedule'!$C$5,'Fee Schedule'!$G$2,(IF(F160='Fee Schedule'!$C$6,'Fee Schedule'!$G$2,(IF(F160='Fee Schedule'!$C$7,'Fee Schedule'!$G$2,(IF(F160='Fee Schedule'!$C$14,'Fee Schedule'!$G$2,(IF(F160='Fee Schedule'!$C$26,'Fee Schedule'!$G$2,(VLOOKUP(D160,Families!$A$5:$I$196,4,0)))))))))))))))))))</f>
        <v>0</v>
      </c>
      <c r="K160" s="157"/>
      <c r="L160" s="178" t="b">
        <f>IF(D160&gt;0,(VLOOKUP(D160,Families!$A$5:$I$196,5,0)))</f>
        <v>0</v>
      </c>
      <c r="M160" s="222"/>
      <c r="N160" s="208"/>
      <c r="O160" s="208"/>
      <c r="P160" s="208"/>
      <c r="Q160" s="208"/>
      <c r="R160" s="208"/>
      <c r="S160" s="208"/>
      <c r="T160" s="162">
        <f>IF(D160&gt;0,(VLOOKUP(D160,Families!$A$5:$I$196,3,0)),0)</f>
        <v>0</v>
      </c>
      <c r="U160" s="163">
        <f>IF(D160&gt;0,(VLOOKUP(D160,Families!$A$5:$I$196,7,0)),0)</f>
        <v>0</v>
      </c>
      <c r="V160" s="171">
        <f>IF(D160&gt;0,(VLOOKUP(D160,Families!$A$5:$I$196,8,0)),0)</f>
        <v>0</v>
      </c>
      <c r="W160" s="172">
        <f>IF(D160&gt;0,(VLOOKUP(D160,Families!$A$5:$I$196,9,0)),0)</f>
        <v>0</v>
      </c>
    </row>
    <row r="161" spans="1:23" s="173" customFormat="1" ht="15" customHeight="1" x14ac:dyDescent="0.3">
      <c r="A161" s="257"/>
      <c r="B161" s="258"/>
      <c r="C161" s="258"/>
      <c r="D161" s="250"/>
      <c r="E161" s="156">
        <f>IF(D161&gt;0,(VLOOKUP(D161,Families!$A$5:$I$196,2,0)),0)</f>
        <v>0</v>
      </c>
      <c r="F161" s="157"/>
      <c r="G161" s="157" t="s">
        <v>46</v>
      </c>
      <c r="H161" s="158"/>
      <c r="I161" s="159">
        <f>IF(F161=0,0,(H161*(VLOOKUP(F161,'Fee Schedule'!$C$2:$D$40,2,FALSE))))</f>
        <v>0</v>
      </c>
      <c r="J161" s="160" t="b">
        <f>IF(D161&gt;0,(IF(F161='Fee Schedule'!$C$2,'Fee Schedule'!$G$2,(IF(F161='Fee Schedule'!$C$3,'Fee Schedule'!$G$2,(IF(F161='Fee Schedule'!$C$4,'Fee Schedule'!$G$2,(IF(F161='Fee Schedule'!$C$5,'Fee Schedule'!$G$2,(IF(F161='Fee Schedule'!$C$6,'Fee Schedule'!$G$2,(IF(F161='Fee Schedule'!$C$7,'Fee Schedule'!$G$2,(IF(F161='Fee Schedule'!$C$14,'Fee Schedule'!$G$2,(IF(F161='Fee Schedule'!$C$26,'Fee Schedule'!$G$2,(VLOOKUP(D161,Families!$A$5:$I$196,4,0)))))))))))))))))))</f>
        <v>0</v>
      </c>
      <c r="K161" s="157"/>
      <c r="L161" s="178" t="b">
        <f>IF(D161&gt;0,(VLOOKUP(D161,Families!$A$5:$I$196,5,0)))</f>
        <v>0</v>
      </c>
      <c r="M161" s="222"/>
      <c r="N161" s="208"/>
      <c r="O161" s="208"/>
      <c r="P161" s="208"/>
      <c r="Q161" s="208"/>
      <c r="R161" s="208"/>
      <c r="S161" s="208"/>
      <c r="T161" s="162">
        <f>IF(D161&gt;0,(VLOOKUP(D161,Families!$A$5:$I$196,3,0)),0)</f>
        <v>0</v>
      </c>
      <c r="U161" s="163">
        <f>IF(D161&gt;0,(VLOOKUP(D161,Families!$A$5:$I$196,7,0)),0)</f>
        <v>0</v>
      </c>
      <c r="V161" s="171">
        <f>IF(D161&gt;0,(VLOOKUP(D161,Families!$A$5:$I$196,8,0)),0)</f>
        <v>0</v>
      </c>
      <c r="W161" s="172">
        <f>IF(D161&gt;0,(VLOOKUP(D161,Families!$A$5:$I$196,9,0)),0)</f>
        <v>0</v>
      </c>
    </row>
    <row r="162" spans="1:23" s="173" customFormat="1" ht="15" customHeight="1" x14ac:dyDescent="0.3">
      <c r="A162" s="257"/>
      <c r="B162" s="258"/>
      <c r="C162" s="258"/>
      <c r="D162" s="250"/>
      <c r="E162" s="156">
        <f>IF(D162&gt;0,(VLOOKUP(D162,Families!$A$5:$I$196,2,0)),0)</f>
        <v>0</v>
      </c>
      <c r="F162" s="157"/>
      <c r="G162" s="157" t="s">
        <v>46</v>
      </c>
      <c r="H162" s="158"/>
      <c r="I162" s="159">
        <f>IF(F162=0,0,(H162*(VLOOKUP(F162,'Fee Schedule'!$C$2:$D$40,2,FALSE))))</f>
        <v>0</v>
      </c>
      <c r="J162" s="160" t="b">
        <f>IF(D162&gt;0,(IF(F162='Fee Schedule'!$C$2,'Fee Schedule'!$G$2,(IF(F162='Fee Schedule'!$C$3,'Fee Schedule'!$G$2,(IF(F162='Fee Schedule'!$C$4,'Fee Schedule'!$G$2,(IF(F162='Fee Schedule'!$C$5,'Fee Schedule'!$G$2,(IF(F162='Fee Schedule'!$C$6,'Fee Schedule'!$G$2,(IF(F162='Fee Schedule'!$C$7,'Fee Schedule'!$G$2,(IF(F162='Fee Schedule'!$C$14,'Fee Schedule'!$G$2,(IF(F162='Fee Schedule'!$C$26,'Fee Schedule'!$G$2,(VLOOKUP(D162,Families!$A$5:$I$196,4,0)))))))))))))))))))</f>
        <v>0</v>
      </c>
      <c r="K162" s="157"/>
      <c r="L162" s="178" t="b">
        <f>IF(D162&gt;0,(VLOOKUP(D162,Families!$A$5:$I$196,5,0)))</f>
        <v>0</v>
      </c>
      <c r="M162" s="222"/>
      <c r="N162" s="208"/>
      <c r="O162" s="208"/>
      <c r="P162" s="208"/>
      <c r="Q162" s="208"/>
      <c r="R162" s="208"/>
      <c r="S162" s="208"/>
      <c r="T162" s="162">
        <f>IF(D162&gt;0,(VLOOKUP(D162,Families!$A$5:$I$196,3,0)),0)</f>
        <v>0</v>
      </c>
      <c r="U162" s="163">
        <f>IF(D162&gt;0,(VLOOKUP(D162,Families!$A$5:$I$196,7,0)),0)</f>
        <v>0</v>
      </c>
      <c r="V162" s="171">
        <f>IF(D162&gt;0,(VLOOKUP(D162,Families!$A$5:$I$196,8,0)),0)</f>
        <v>0</v>
      </c>
      <c r="W162" s="172">
        <f>IF(D162&gt;0,(VLOOKUP(D162,Families!$A$5:$I$196,9,0)),0)</f>
        <v>0</v>
      </c>
    </row>
    <row r="163" spans="1:23" s="173" customFormat="1" ht="15" customHeight="1" x14ac:dyDescent="0.3">
      <c r="A163" s="257"/>
      <c r="B163" s="258"/>
      <c r="C163" s="258"/>
      <c r="D163" s="250"/>
      <c r="E163" s="156">
        <f>IF(D163&gt;0,(VLOOKUP(D163,Families!$A$5:$I$196,2,0)),0)</f>
        <v>0</v>
      </c>
      <c r="F163" s="157"/>
      <c r="G163" s="157" t="s">
        <v>46</v>
      </c>
      <c r="H163" s="158"/>
      <c r="I163" s="159">
        <f>IF(F163=0,0,(H163*(VLOOKUP(F163,'Fee Schedule'!$C$2:$D$40,2,FALSE))))</f>
        <v>0</v>
      </c>
      <c r="J163" s="160" t="b">
        <f>IF(D163&gt;0,(IF(F163='Fee Schedule'!$C$2,'Fee Schedule'!$G$2,(IF(F163='Fee Schedule'!$C$3,'Fee Schedule'!$G$2,(IF(F163='Fee Schedule'!$C$4,'Fee Schedule'!$G$2,(IF(F163='Fee Schedule'!$C$5,'Fee Schedule'!$G$2,(IF(F163='Fee Schedule'!$C$6,'Fee Schedule'!$G$2,(IF(F163='Fee Schedule'!$C$7,'Fee Schedule'!$G$2,(IF(F163='Fee Schedule'!$C$14,'Fee Schedule'!$G$2,(IF(F163='Fee Schedule'!$C$26,'Fee Schedule'!$G$2,(VLOOKUP(D163,Families!$A$5:$I$196,4,0)))))))))))))))))))</f>
        <v>0</v>
      </c>
      <c r="K163" s="157"/>
      <c r="L163" s="178" t="b">
        <f>IF(D163&gt;0,(VLOOKUP(D163,Families!$A$5:$I$196,5,0)))</f>
        <v>0</v>
      </c>
      <c r="M163" s="222"/>
      <c r="N163" s="208"/>
      <c r="O163" s="208"/>
      <c r="P163" s="208"/>
      <c r="Q163" s="208"/>
      <c r="R163" s="208"/>
      <c r="S163" s="208"/>
      <c r="T163" s="162">
        <f>IF(D163&gt;0,(VLOOKUP(D163,Families!$A$5:$I$196,3,0)),0)</f>
        <v>0</v>
      </c>
      <c r="U163" s="163">
        <f>IF(D163&gt;0,(VLOOKUP(D163,Families!$A$5:$I$196,7,0)),0)</f>
        <v>0</v>
      </c>
      <c r="V163" s="171">
        <f>IF(D163&gt;0,(VLOOKUP(D163,Families!$A$5:$I$196,8,0)),0)</f>
        <v>0</v>
      </c>
      <c r="W163" s="172">
        <f>IF(D163&gt;0,(VLOOKUP(D163,Families!$A$5:$I$196,9,0)),0)</f>
        <v>0</v>
      </c>
    </row>
    <row r="164" spans="1:23" s="173" customFormat="1" ht="15" customHeight="1" x14ac:dyDescent="0.3">
      <c r="A164" s="257"/>
      <c r="B164" s="258"/>
      <c r="C164" s="258"/>
      <c r="D164" s="250"/>
      <c r="E164" s="156">
        <f>IF(D164&gt;0,(VLOOKUP(D164,Families!$A$5:$I$196,2,0)),0)</f>
        <v>0</v>
      </c>
      <c r="F164" s="157"/>
      <c r="G164" s="157" t="s">
        <v>46</v>
      </c>
      <c r="H164" s="158"/>
      <c r="I164" s="159">
        <f>IF(F164=0,0,(H164*(VLOOKUP(F164,'Fee Schedule'!$C$2:$D$40,2,FALSE))))</f>
        <v>0</v>
      </c>
      <c r="J164" s="160" t="b">
        <f>IF(D164&gt;0,(IF(F164='Fee Schedule'!$C$2,'Fee Schedule'!$G$2,(IF(F164='Fee Schedule'!$C$3,'Fee Schedule'!$G$2,(IF(F164='Fee Schedule'!$C$4,'Fee Schedule'!$G$2,(IF(F164='Fee Schedule'!$C$5,'Fee Schedule'!$G$2,(IF(F164='Fee Schedule'!$C$6,'Fee Schedule'!$G$2,(IF(F164='Fee Schedule'!$C$7,'Fee Schedule'!$G$2,(IF(F164='Fee Schedule'!$C$14,'Fee Schedule'!$G$2,(IF(F164='Fee Schedule'!$C$26,'Fee Schedule'!$G$2,(VLOOKUP(D164,Families!$A$5:$I$196,4,0)))))))))))))))))))</f>
        <v>0</v>
      </c>
      <c r="K164" s="157"/>
      <c r="L164" s="178" t="b">
        <f>IF(D164&gt;0,(VLOOKUP(D164,Families!$A$5:$I$196,5,0)))</f>
        <v>0</v>
      </c>
      <c r="M164" s="222"/>
      <c r="N164" s="208"/>
      <c r="O164" s="208"/>
      <c r="P164" s="208"/>
      <c r="Q164" s="208"/>
      <c r="R164" s="208"/>
      <c r="S164" s="208"/>
      <c r="T164" s="162">
        <f>IF(D164&gt;0,(VLOOKUP(D164,Families!$A$5:$I$196,3,0)),0)</f>
        <v>0</v>
      </c>
      <c r="U164" s="163">
        <f>IF(D164&gt;0,(VLOOKUP(D164,Families!$A$5:$I$196,7,0)),0)</f>
        <v>0</v>
      </c>
      <c r="V164" s="171">
        <f>IF(D164&gt;0,(VLOOKUP(D164,Families!$A$5:$I$196,8,0)),0)</f>
        <v>0</v>
      </c>
      <c r="W164" s="172">
        <f>IF(D164&gt;0,(VLOOKUP(D164,Families!$A$5:$I$196,9,0)),0)</f>
        <v>0</v>
      </c>
    </row>
    <row r="165" spans="1:23" s="173" customFormat="1" ht="15" customHeight="1" x14ac:dyDescent="0.3">
      <c r="A165" s="257"/>
      <c r="B165" s="258"/>
      <c r="C165" s="258"/>
      <c r="D165" s="250"/>
      <c r="E165" s="156">
        <f>IF(D165&gt;0,(VLOOKUP(D165,Families!$A$5:$I$196,2,0)),0)</f>
        <v>0</v>
      </c>
      <c r="F165" s="157"/>
      <c r="G165" s="157" t="s">
        <v>46</v>
      </c>
      <c r="H165" s="158"/>
      <c r="I165" s="159">
        <f>IF(F165=0,0,(H165*(VLOOKUP(F165,'Fee Schedule'!$C$2:$D$40,2,FALSE))))</f>
        <v>0</v>
      </c>
      <c r="J165" s="160" t="b">
        <f>IF(D165&gt;0,(IF(F165='Fee Schedule'!$C$2,'Fee Schedule'!$G$2,(IF(F165='Fee Schedule'!$C$3,'Fee Schedule'!$G$2,(IF(F165='Fee Schedule'!$C$4,'Fee Schedule'!$G$2,(IF(F165='Fee Schedule'!$C$5,'Fee Schedule'!$G$2,(IF(F165='Fee Schedule'!$C$6,'Fee Schedule'!$G$2,(IF(F165='Fee Schedule'!$C$7,'Fee Schedule'!$G$2,(IF(F165='Fee Schedule'!$C$14,'Fee Schedule'!$G$2,(IF(F165='Fee Schedule'!$C$26,'Fee Schedule'!$G$2,(VLOOKUP(D165,Families!$A$5:$I$196,4,0)))))))))))))))))))</f>
        <v>0</v>
      </c>
      <c r="K165" s="157"/>
      <c r="L165" s="178" t="b">
        <f>IF(D165&gt;0,(VLOOKUP(D165,Families!$A$5:$I$196,5,0)))</f>
        <v>0</v>
      </c>
      <c r="M165" s="222"/>
      <c r="N165" s="208"/>
      <c r="O165" s="208"/>
      <c r="P165" s="208"/>
      <c r="Q165" s="208"/>
      <c r="R165" s="208"/>
      <c r="S165" s="208"/>
      <c r="T165" s="162">
        <f>IF(D165&gt;0,(VLOOKUP(D165,Families!$A$5:$I$196,3,0)),0)</f>
        <v>0</v>
      </c>
      <c r="U165" s="163">
        <f>IF(D165&gt;0,(VLOOKUP(D165,Families!$A$5:$I$196,7,0)),0)</f>
        <v>0</v>
      </c>
      <c r="V165" s="171">
        <f>IF(D165&gt;0,(VLOOKUP(D165,Families!$A$5:$I$196,8,0)),0)</f>
        <v>0</v>
      </c>
      <c r="W165" s="172">
        <f>IF(D165&gt;0,(VLOOKUP(D165,Families!$A$5:$I$196,9,0)),0)</f>
        <v>0</v>
      </c>
    </row>
    <row r="166" spans="1:23" s="173" customFormat="1" ht="15" customHeight="1" x14ac:dyDescent="0.3">
      <c r="A166" s="257"/>
      <c r="B166" s="258"/>
      <c r="C166" s="258"/>
      <c r="D166" s="250"/>
      <c r="E166" s="156">
        <f>IF(D166&gt;0,(VLOOKUP(D166,Families!$A$5:$I$196,2,0)),0)</f>
        <v>0</v>
      </c>
      <c r="F166" s="157"/>
      <c r="G166" s="157" t="s">
        <v>46</v>
      </c>
      <c r="H166" s="158"/>
      <c r="I166" s="159">
        <f>IF(F166=0,0,(H166*(VLOOKUP(F166,'Fee Schedule'!$C$2:$D$40,2,FALSE))))</f>
        <v>0</v>
      </c>
      <c r="J166" s="160" t="b">
        <f>IF(D166&gt;0,(IF(F166='Fee Schedule'!$C$2,'Fee Schedule'!$G$2,(IF(F166='Fee Schedule'!$C$3,'Fee Schedule'!$G$2,(IF(F166='Fee Schedule'!$C$4,'Fee Schedule'!$G$2,(IF(F166='Fee Schedule'!$C$5,'Fee Schedule'!$G$2,(IF(F166='Fee Schedule'!$C$6,'Fee Schedule'!$G$2,(IF(F166='Fee Schedule'!$C$7,'Fee Schedule'!$G$2,(IF(F166='Fee Schedule'!$C$14,'Fee Schedule'!$G$2,(IF(F166='Fee Schedule'!$C$26,'Fee Schedule'!$G$2,(VLOOKUP(D166,Families!$A$5:$I$196,4,0)))))))))))))))))))</f>
        <v>0</v>
      </c>
      <c r="K166" s="157"/>
      <c r="L166" s="178" t="b">
        <f>IF(D166&gt;0,(VLOOKUP(D166,Families!$A$5:$I$196,5,0)))</f>
        <v>0</v>
      </c>
      <c r="M166" s="222"/>
      <c r="N166" s="208"/>
      <c r="O166" s="208"/>
      <c r="P166" s="208"/>
      <c r="Q166" s="208"/>
      <c r="R166" s="208"/>
      <c r="S166" s="208"/>
      <c r="T166" s="162">
        <f>IF(D166&gt;0,(VLOOKUP(D166,Families!$A$5:$I$196,3,0)),0)</f>
        <v>0</v>
      </c>
      <c r="U166" s="163">
        <f>IF(D166&gt;0,(VLOOKUP(D166,Families!$A$5:$I$196,7,0)),0)</f>
        <v>0</v>
      </c>
      <c r="V166" s="171">
        <f>IF(D166&gt;0,(VLOOKUP(D166,Families!$A$5:$I$196,8,0)),0)</f>
        <v>0</v>
      </c>
      <c r="W166" s="172">
        <f>IF(D166&gt;0,(VLOOKUP(D166,Families!$A$5:$I$196,9,0)),0)</f>
        <v>0</v>
      </c>
    </row>
    <row r="167" spans="1:23" s="173" customFormat="1" ht="15" customHeight="1" x14ac:dyDescent="0.3">
      <c r="A167" s="257"/>
      <c r="B167" s="258"/>
      <c r="C167" s="258"/>
      <c r="D167" s="250"/>
      <c r="E167" s="156">
        <f>IF(D167&gt;0,(VLOOKUP(D167,Families!$A$5:$I$196,2,0)),0)</f>
        <v>0</v>
      </c>
      <c r="F167" s="157"/>
      <c r="G167" s="157" t="s">
        <v>46</v>
      </c>
      <c r="H167" s="158"/>
      <c r="I167" s="159">
        <f>IF(F167=0,0,(H167*(VLOOKUP(F167,'Fee Schedule'!$C$2:$D$40,2,FALSE))))</f>
        <v>0</v>
      </c>
      <c r="J167" s="160" t="b">
        <f>IF(D167&gt;0,(IF(F167='Fee Schedule'!$C$2,'Fee Schedule'!$G$2,(IF(F167='Fee Schedule'!$C$3,'Fee Schedule'!$G$2,(IF(F167='Fee Schedule'!$C$4,'Fee Schedule'!$G$2,(IF(F167='Fee Schedule'!$C$5,'Fee Schedule'!$G$2,(IF(F167='Fee Schedule'!$C$6,'Fee Schedule'!$G$2,(IF(F167='Fee Schedule'!$C$7,'Fee Schedule'!$G$2,(IF(F167='Fee Schedule'!$C$14,'Fee Schedule'!$G$2,(IF(F167='Fee Schedule'!$C$26,'Fee Schedule'!$G$2,(VLOOKUP(D167,Families!$A$5:$I$196,4,0)))))))))))))))))))</f>
        <v>0</v>
      </c>
      <c r="K167" s="157"/>
      <c r="L167" s="178" t="b">
        <f>IF(D167&gt;0,(VLOOKUP(D167,Families!$A$5:$I$196,5,0)))</f>
        <v>0</v>
      </c>
      <c r="M167" s="222"/>
      <c r="N167" s="208"/>
      <c r="O167" s="208"/>
      <c r="P167" s="208"/>
      <c r="Q167" s="208"/>
      <c r="R167" s="208"/>
      <c r="S167" s="208"/>
      <c r="T167" s="162">
        <f>IF(D167&gt;0,(VLOOKUP(D167,Families!$A$5:$I$196,3,0)),0)</f>
        <v>0</v>
      </c>
      <c r="U167" s="163">
        <f>IF(D167&gt;0,(VLOOKUP(D167,Families!$A$5:$I$196,7,0)),0)</f>
        <v>0</v>
      </c>
      <c r="V167" s="171">
        <f>IF(D167&gt;0,(VLOOKUP(D167,Families!$A$5:$I$196,8,0)),0)</f>
        <v>0</v>
      </c>
      <c r="W167" s="172">
        <f>IF(D167&gt;0,(VLOOKUP(D167,Families!$A$5:$I$196,9,0)),0)</f>
        <v>0</v>
      </c>
    </row>
    <row r="168" spans="1:23" s="173" customFormat="1" ht="15" customHeight="1" x14ac:dyDescent="0.3">
      <c r="A168" s="257"/>
      <c r="B168" s="258"/>
      <c r="C168" s="258"/>
      <c r="D168" s="250"/>
      <c r="E168" s="156">
        <f>IF(D168&gt;0,(VLOOKUP(D168,Families!$A$5:$I$196,2,0)),0)</f>
        <v>0</v>
      </c>
      <c r="F168" s="157"/>
      <c r="G168" s="157" t="s">
        <v>46</v>
      </c>
      <c r="H168" s="158"/>
      <c r="I168" s="159">
        <f>IF(F168=0,0,(H168*(VLOOKUP(F168,'Fee Schedule'!$C$2:$D$40,2,FALSE))))</f>
        <v>0</v>
      </c>
      <c r="J168" s="160" t="b">
        <f>IF(D168&gt;0,(IF(F168='Fee Schedule'!$C$2,'Fee Schedule'!$G$2,(IF(F168='Fee Schedule'!$C$3,'Fee Schedule'!$G$2,(IF(F168='Fee Schedule'!$C$4,'Fee Schedule'!$G$2,(IF(F168='Fee Schedule'!$C$5,'Fee Schedule'!$G$2,(IF(F168='Fee Schedule'!$C$6,'Fee Schedule'!$G$2,(IF(F168='Fee Schedule'!$C$7,'Fee Schedule'!$G$2,(IF(F168='Fee Schedule'!$C$14,'Fee Schedule'!$G$2,(IF(F168='Fee Schedule'!$C$26,'Fee Schedule'!$G$2,(VLOOKUP(D168,Families!$A$5:$I$196,4,0)))))))))))))))))))</f>
        <v>0</v>
      </c>
      <c r="K168" s="157"/>
      <c r="L168" s="178" t="b">
        <f>IF(D168&gt;0,(VLOOKUP(D168,Families!$A$5:$I$196,5,0)))</f>
        <v>0</v>
      </c>
      <c r="M168" s="222"/>
      <c r="N168" s="208"/>
      <c r="O168" s="208"/>
      <c r="P168" s="208"/>
      <c r="Q168" s="208"/>
      <c r="R168" s="208"/>
      <c r="S168" s="208"/>
      <c r="T168" s="162">
        <f>IF(D168&gt;0,(VLOOKUP(D168,Families!$A$5:$I$196,3,0)),0)</f>
        <v>0</v>
      </c>
      <c r="U168" s="163">
        <f>IF(D168&gt;0,(VLOOKUP(D168,Families!$A$5:$I$196,7,0)),0)</f>
        <v>0</v>
      </c>
      <c r="V168" s="171">
        <f>IF(D168&gt;0,(VLOOKUP(D168,Families!$A$5:$I$196,8,0)),0)</f>
        <v>0</v>
      </c>
      <c r="W168" s="172">
        <f>IF(D168&gt;0,(VLOOKUP(D168,Families!$A$5:$I$196,9,0)),0)</f>
        <v>0</v>
      </c>
    </row>
    <row r="169" spans="1:23" s="173" customFormat="1" ht="15" customHeight="1" x14ac:dyDescent="0.3">
      <c r="A169" s="257"/>
      <c r="B169" s="258"/>
      <c r="C169" s="258"/>
      <c r="D169" s="250"/>
      <c r="E169" s="156">
        <f>IF(D169&gt;0,(VLOOKUP(D169,Families!$A$5:$I$196,2,0)),0)</f>
        <v>0</v>
      </c>
      <c r="F169" s="157"/>
      <c r="G169" s="157" t="s">
        <v>46</v>
      </c>
      <c r="H169" s="158"/>
      <c r="I169" s="159">
        <f>IF(F169=0,0,(H169*(VLOOKUP(F169,'Fee Schedule'!$C$2:$D$40,2,FALSE))))</f>
        <v>0</v>
      </c>
      <c r="J169" s="160" t="b">
        <f>IF(D169&gt;0,(IF(F169='Fee Schedule'!$C$2,'Fee Schedule'!$G$2,(IF(F169='Fee Schedule'!$C$3,'Fee Schedule'!$G$2,(IF(F169='Fee Schedule'!$C$4,'Fee Schedule'!$G$2,(IF(F169='Fee Schedule'!$C$5,'Fee Schedule'!$G$2,(IF(F169='Fee Schedule'!$C$6,'Fee Schedule'!$G$2,(IF(F169='Fee Schedule'!$C$7,'Fee Schedule'!$G$2,(IF(F169='Fee Schedule'!$C$14,'Fee Schedule'!$G$2,(IF(F169='Fee Schedule'!$C$26,'Fee Schedule'!$G$2,(VLOOKUP(D169,Families!$A$5:$I$196,4,0)))))))))))))))))))</f>
        <v>0</v>
      </c>
      <c r="K169" s="157"/>
      <c r="L169" s="178" t="b">
        <f>IF(D169&gt;0,(VLOOKUP(D169,Families!$A$5:$I$196,5,0)))</f>
        <v>0</v>
      </c>
      <c r="M169" s="222"/>
      <c r="N169" s="208"/>
      <c r="O169" s="208"/>
      <c r="P169" s="208"/>
      <c r="Q169" s="208"/>
      <c r="R169" s="208"/>
      <c r="S169" s="208"/>
      <c r="T169" s="162">
        <f>IF(D169&gt;0,(VLOOKUP(D169,Families!$A$5:$I$196,3,0)),0)</f>
        <v>0</v>
      </c>
      <c r="U169" s="163">
        <f>IF(D169&gt;0,(VLOOKUP(D169,Families!$A$5:$I$196,7,0)),0)</f>
        <v>0</v>
      </c>
      <c r="V169" s="171">
        <f>IF(D169&gt;0,(VLOOKUP(D169,Families!$A$5:$I$196,8,0)),0)</f>
        <v>0</v>
      </c>
      <c r="W169" s="172">
        <f>IF(D169&gt;0,(VLOOKUP(D169,Families!$A$5:$I$196,9,0)),0)</f>
        <v>0</v>
      </c>
    </row>
    <row r="170" spans="1:23" s="173" customFormat="1" ht="15" customHeight="1" x14ac:dyDescent="0.3">
      <c r="A170" s="257"/>
      <c r="B170" s="258"/>
      <c r="C170" s="258"/>
      <c r="D170" s="250"/>
      <c r="E170" s="156">
        <f>IF(D170&gt;0,(VLOOKUP(D170,Families!$A$5:$I$196,2,0)),0)</f>
        <v>0</v>
      </c>
      <c r="F170" s="157"/>
      <c r="G170" s="157" t="s">
        <v>46</v>
      </c>
      <c r="H170" s="158"/>
      <c r="I170" s="159">
        <f>IF(F170=0,0,(H170*(VLOOKUP(F170,'Fee Schedule'!$C$2:$D$40,2,FALSE))))</f>
        <v>0</v>
      </c>
      <c r="J170" s="160" t="b">
        <f>IF(D170&gt;0,(IF(F170='Fee Schedule'!$C$2,'Fee Schedule'!$G$2,(IF(F170='Fee Schedule'!$C$3,'Fee Schedule'!$G$2,(IF(F170='Fee Schedule'!$C$4,'Fee Schedule'!$G$2,(IF(F170='Fee Schedule'!$C$5,'Fee Schedule'!$G$2,(IF(F170='Fee Schedule'!$C$6,'Fee Schedule'!$G$2,(IF(F170='Fee Schedule'!$C$7,'Fee Schedule'!$G$2,(IF(F170='Fee Schedule'!$C$14,'Fee Schedule'!$G$2,(IF(F170='Fee Schedule'!$C$26,'Fee Schedule'!$G$2,(VLOOKUP(D170,Families!$A$5:$I$196,4,0)))))))))))))))))))</f>
        <v>0</v>
      </c>
      <c r="K170" s="157"/>
      <c r="L170" s="178" t="b">
        <f>IF(D170&gt;0,(VLOOKUP(D170,Families!$A$5:$I$196,5,0)))</f>
        <v>0</v>
      </c>
      <c r="M170" s="222"/>
      <c r="N170" s="208"/>
      <c r="O170" s="208"/>
      <c r="P170" s="208"/>
      <c r="Q170" s="208"/>
      <c r="R170" s="208"/>
      <c r="S170" s="208"/>
      <c r="T170" s="162">
        <f>IF(D170&gt;0,(VLOOKUP(D170,Families!$A$5:$I$196,3,0)),0)</f>
        <v>0</v>
      </c>
      <c r="U170" s="163">
        <f>IF(D170&gt;0,(VLOOKUP(D170,Families!$A$5:$I$196,7,0)),0)</f>
        <v>0</v>
      </c>
      <c r="V170" s="171">
        <f>IF(D170&gt;0,(VLOOKUP(D170,Families!$A$5:$I$196,8,0)),0)</f>
        <v>0</v>
      </c>
      <c r="W170" s="172">
        <f>IF(D170&gt;0,(VLOOKUP(D170,Families!$A$5:$I$196,9,0)),0)</f>
        <v>0</v>
      </c>
    </row>
    <row r="171" spans="1:23" s="173" customFormat="1" ht="15" customHeight="1" x14ac:dyDescent="0.3">
      <c r="A171" s="257"/>
      <c r="B171" s="258"/>
      <c r="C171" s="258"/>
      <c r="D171" s="250"/>
      <c r="E171" s="156">
        <f>IF(D171&gt;0,(VLOOKUP(D171,Families!$A$5:$I$196,2,0)),0)</f>
        <v>0</v>
      </c>
      <c r="F171" s="157"/>
      <c r="G171" s="157" t="s">
        <v>46</v>
      </c>
      <c r="H171" s="158"/>
      <c r="I171" s="159">
        <f>IF(F171=0,0,(H171*(VLOOKUP(F171,'Fee Schedule'!$C$2:$D$40,2,FALSE))))</f>
        <v>0</v>
      </c>
      <c r="J171" s="160" t="b">
        <f>IF(D171&gt;0,(IF(F171='Fee Schedule'!$C$2,'Fee Schedule'!$G$2,(IF(F171='Fee Schedule'!$C$3,'Fee Schedule'!$G$2,(IF(F171='Fee Schedule'!$C$4,'Fee Schedule'!$G$2,(IF(F171='Fee Schedule'!$C$5,'Fee Schedule'!$G$2,(IF(F171='Fee Schedule'!$C$6,'Fee Schedule'!$G$2,(IF(F171='Fee Schedule'!$C$7,'Fee Schedule'!$G$2,(IF(F171='Fee Schedule'!$C$14,'Fee Schedule'!$G$2,(IF(F171='Fee Schedule'!$C$26,'Fee Schedule'!$G$2,(VLOOKUP(D171,Families!$A$5:$I$196,4,0)))))))))))))))))))</f>
        <v>0</v>
      </c>
      <c r="K171" s="157"/>
      <c r="L171" s="178" t="b">
        <f>IF(D171&gt;0,(VLOOKUP(D171,Families!$A$5:$I$196,5,0)))</f>
        <v>0</v>
      </c>
      <c r="M171" s="222"/>
      <c r="N171" s="208"/>
      <c r="O171" s="208"/>
      <c r="P171" s="208"/>
      <c r="Q171" s="208"/>
      <c r="R171" s="208"/>
      <c r="S171" s="208"/>
      <c r="T171" s="162">
        <f>IF(D171&gt;0,(VLOOKUP(D171,Families!$A$5:$I$196,3,0)),0)</f>
        <v>0</v>
      </c>
      <c r="U171" s="163">
        <f>IF(D171&gt;0,(VLOOKUP(D171,Families!$A$5:$I$196,7,0)),0)</f>
        <v>0</v>
      </c>
      <c r="V171" s="171">
        <f>IF(D171&gt;0,(VLOOKUP(D171,Families!$A$5:$I$196,8,0)),0)</f>
        <v>0</v>
      </c>
      <c r="W171" s="172">
        <f>IF(D171&gt;0,(VLOOKUP(D171,Families!$A$5:$I$196,9,0)),0)</f>
        <v>0</v>
      </c>
    </row>
    <row r="172" spans="1:23" s="173" customFormat="1" ht="15" customHeight="1" x14ac:dyDescent="0.3">
      <c r="A172" s="257"/>
      <c r="B172" s="258"/>
      <c r="C172" s="258"/>
      <c r="D172" s="250"/>
      <c r="E172" s="156">
        <f>IF(D172&gt;0,(VLOOKUP(D172,Families!$A$5:$I$196,2,0)),0)</f>
        <v>0</v>
      </c>
      <c r="F172" s="157"/>
      <c r="G172" s="157" t="s">
        <v>46</v>
      </c>
      <c r="H172" s="158"/>
      <c r="I172" s="159">
        <f>IF(F172=0,0,(H172*(VLOOKUP(F172,'Fee Schedule'!$C$2:$D$40,2,FALSE))))</f>
        <v>0</v>
      </c>
      <c r="J172" s="160" t="b">
        <f>IF(D172&gt;0,(IF(F172='Fee Schedule'!$C$2,'Fee Schedule'!$G$2,(IF(F172='Fee Schedule'!$C$3,'Fee Schedule'!$G$2,(IF(F172='Fee Schedule'!$C$4,'Fee Schedule'!$G$2,(IF(F172='Fee Schedule'!$C$5,'Fee Schedule'!$G$2,(IF(F172='Fee Schedule'!$C$6,'Fee Schedule'!$G$2,(IF(F172='Fee Schedule'!$C$7,'Fee Schedule'!$G$2,(IF(F172='Fee Schedule'!$C$14,'Fee Schedule'!$G$2,(IF(F172='Fee Schedule'!$C$26,'Fee Schedule'!$G$2,(VLOOKUP(D172,Families!$A$5:$I$196,4,0)))))))))))))))))))</f>
        <v>0</v>
      </c>
      <c r="K172" s="157"/>
      <c r="L172" s="178" t="b">
        <f>IF(D172&gt;0,(VLOOKUP(D172,Families!$A$5:$I$196,5,0)))</f>
        <v>0</v>
      </c>
      <c r="M172" s="222"/>
      <c r="N172" s="208"/>
      <c r="O172" s="208"/>
      <c r="P172" s="208"/>
      <c r="Q172" s="208"/>
      <c r="R172" s="208"/>
      <c r="S172" s="208"/>
      <c r="T172" s="162">
        <f>IF(D172&gt;0,(VLOOKUP(D172,Families!$A$5:$I$196,3,0)),0)</f>
        <v>0</v>
      </c>
      <c r="U172" s="163">
        <f>IF(D172&gt;0,(VLOOKUP(D172,Families!$A$5:$I$196,7,0)),0)</f>
        <v>0</v>
      </c>
      <c r="V172" s="171">
        <f>IF(D172&gt;0,(VLOOKUP(D172,Families!$A$5:$I$196,8,0)),0)</f>
        <v>0</v>
      </c>
      <c r="W172" s="172">
        <f>IF(D172&gt;0,(VLOOKUP(D172,Families!$A$5:$I$196,9,0)),0)</f>
        <v>0</v>
      </c>
    </row>
    <row r="173" spans="1:23" s="173" customFormat="1" ht="15" customHeight="1" x14ac:dyDescent="0.3">
      <c r="A173" s="257"/>
      <c r="B173" s="258"/>
      <c r="C173" s="258"/>
      <c r="D173" s="250"/>
      <c r="E173" s="156">
        <f>IF(D173&gt;0,(VLOOKUP(D173,Families!$A$5:$I$196,2,0)),0)</f>
        <v>0</v>
      </c>
      <c r="F173" s="157"/>
      <c r="G173" s="157" t="s">
        <v>46</v>
      </c>
      <c r="H173" s="158"/>
      <c r="I173" s="159">
        <f>IF(F173=0,0,(H173*(VLOOKUP(F173,'Fee Schedule'!$C$2:$D$40,2,FALSE))))</f>
        <v>0</v>
      </c>
      <c r="J173" s="160" t="b">
        <f>IF(D173&gt;0,(IF(F173='Fee Schedule'!$C$2,'Fee Schedule'!$G$2,(IF(F173='Fee Schedule'!$C$3,'Fee Schedule'!$G$2,(IF(F173='Fee Schedule'!$C$4,'Fee Schedule'!$G$2,(IF(F173='Fee Schedule'!$C$5,'Fee Schedule'!$G$2,(IF(F173='Fee Schedule'!$C$6,'Fee Schedule'!$G$2,(IF(F173='Fee Schedule'!$C$7,'Fee Schedule'!$G$2,(IF(F173='Fee Schedule'!$C$14,'Fee Schedule'!$G$2,(IF(F173='Fee Schedule'!$C$26,'Fee Schedule'!$G$2,(VLOOKUP(D173,Families!$A$5:$I$196,4,0)))))))))))))))))))</f>
        <v>0</v>
      </c>
      <c r="K173" s="157"/>
      <c r="L173" s="178" t="b">
        <f>IF(D173&gt;0,(VLOOKUP(D173,Families!$A$5:$I$196,5,0)))</f>
        <v>0</v>
      </c>
      <c r="M173" s="222"/>
      <c r="N173" s="208"/>
      <c r="O173" s="208"/>
      <c r="P173" s="208"/>
      <c r="Q173" s="208"/>
      <c r="R173" s="208"/>
      <c r="S173" s="208"/>
      <c r="T173" s="162">
        <f>IF(D173&gt;0,(VLOOKUP(D173,Families!$A$5:$I$196,3,0)),0)</f>
        <v>0</v>
      </c>
      <c r="U173" s="163">
        <f>IF(D173&gt;0,(VLOOKUP(D173,Families!$A$5:$I$196,7,0)),0)</f>
        <v>0</v>
      </c>
      <c r="V173" s="171">
        <f>IF(D173&gt;0,(VLOOKUP(D173,Families!$A$5:$I$196,8,0)),0)</f>
        <v>0</v>
      </c>
      <c r="W173" s="172">
        <f>IF(D173&gt;0,(VLOOKUP(D173,Families!$A$5:$I$196,9,0)),0)</f>
        <v>0</v>
      </c>
    </row>
    <row r="174" spans="1:23" s="173" customFormat="1" ht="15" customHeight="1" x14ac:dyDescent="0.3">
      <c r="A174" s="257"/>
      <c r="B174" s="258"/>
      <c r="C174" s="258"/>
      <c r="D174" s="250"/>
      <c r="E174" s="156">
        <f>IF(D174&gt;0,(VLOOKUP(D174,Families!$A$5:$I$196,2,0)),0)</f>
        <v>0</v>
      </c>
      <c r="F174" s="157"/>
      <c r="G174" s="157" t="s">
        <v>46</v>
      </c>
      <c r="H174" s="158"/>
      <c r="I174" s="159">
        <f>IF(F174=0,0,(H174*(VLOOKUP(F174,'Fee Schedule'!$C$2:$D$40,2,FALSE))))</f>
        <v>0</v>
      </c>
      <c r="J174" s="160" t="b">
        <f>IF(D174&gt;0,(IF(F174='Fee Schedule'!$C$2,'Fee Schedule'!$G$2,(IF(F174='Fee Schedule'!$C$3,'Fee Schedule'!$G$2,(IF(F174='Fee Schedule'!$C$4,'Fee Schedule'!$G$2,(IF(F174='Fee Schedule'!$C$5,'Fee Schedule'!$G$2,(IF(F174='Fee Schedule'!$C$6,'Fee Schedule'!$G$2,(IF(F174='Fee Schedule'!$C$7,'Fee Schedule'!$G$2,(IF(F174='Fee Schedule'!$C$14,'Fee Schedule'!$G$2,(IF(F174='Fee Schedule'!$C$26,'Fee Schedule'!$G$2,(VLOOKUP(D174,Families!$A$5:$I$196,4,0)))))))))))))))))))</f>
        <v>0</v>
      </c>
      <c r="K174" s="157"/>
      <c r="L174" s="178" t="b">
        <f>IF(D174&gt;0,(VLOOKUP(D174,Families!$A$5:$I$196,5,0)))</f>
        <v>0</v>
      </c>
      <c r="M174" s="222"/>
      <c r="N174" s="208"/>
      <c r="O174" s="208"/>
      <c r="P174" s="208"/>
      <c r="Q174" s="208"/>
      <c r="R174" s="208"/>
      <c r="S174" s="208"/>
      <c r="T174" s="162">
        <f>IF(D174&gt;0,(VLOOKUP(D174,Families!$A$5:$I$196,3,0)),0)</f>
        <v>0</v>
      </c>
      <c r="U174" s="163">
        <f>IF(D174&gt;0,(VLOOKUP(D174,Families!$A$5:$I$196,7,0)),0)</f>
        <v>0</v>
      </c>
      <c r="V174" s="171">
        <f>IF(D174&gt;0,(VLOOKUP(D174,Families!$A$5:$I$196,8,0)),0)</f>
        <v>0</v>
      </c>
      <c r="W174" s="172">
        <f>IF(D174&gt;0,(VLOOKUP(D174,Families!$A$5:$I$196,9,0)),0)</f>
        <v>0</v>
      </c>
    </row>
    <row r="175" spans="1:23" s="173" customFormat="1" ht="15" customHeight="1" x14ac:dyDescent="0.3">
      <c r="A175" s="257"/>
      <c r="B175" s="258"/>
      <c r="C175" s="258"/>
      <c r="D175" s="250"/>
      <c r="E175" s="156">
        <f>IF(D175&gt;0,(VLOOKUP(D175,Families!$A$5:$I$196,2,0)),0)</f>
        <v>0</v>
      </c>
      <c r="F175" s="157"/>
      <c r="G175" s="157" t="s">
        <v>46</v>
      </c>
      <c r="H175" s="158"/>
      <c r="I175" s="159">
        <f>IF(F175=0,0,(H175*(VLOOKUP(F175,'Fee Schedule'!$C$2:$D$40,2,FALSE))))</f>
        <v>0</v>
      </c>
      <c r="J175" s="160" t="b">
        <f>IF(D175&gt;0,(IF(F175='Fee Schedule'!$C$2,'Fee Schedule'!$G$2,(IF(F175='Fee Schedule'!$C$3,'Fee Schedule'!$G$2,(IF(F175='Fee Schedule'!$C$4,'Fee Schedule'!$G$2,(IF(F175='Fee Schedule'!$C$5,'Fee Schedule'!$G$2,(IF(F175='Fee Schedule'!$C$6,'Fee Schedule'!$G$2,(IF(F175='Fee Schedule'!$C$7,'Fee Schedule'!$G$2,(IF(F175='Fee Schedule'!$C$14,'Fee Schedule'!$G$2,(IF(F175='Fee Schedule'!$C$26,'Fee Schedule'!$G$2,(VLOOKUP(D175,Families!$A$5:$I$196,4,0)))))))))))))))))))</f>
        <v>0</v>
      </c>
      <c r="K175" s="157"/>
      <c r="L175" s="178" t="b">
        <f>IF(D175&gt;0,(VLOOKUP(D175,Families!$A$5:$I$196,5,0)))</f>
        <v>0</v>
      </c>
      <c r="M175" s="222"/>
      <c r="N175" s="208"/>
      <c r="O175" s="208"/>
      <c r="P175" s="208"/>
      <c r="Q175" s="208"/>
      <c r="R175" s="208"/>
      <c r="S175" s="208"/>
      <c r="T175" s="162">
        <f>IF(D175&gt;0,(VLOOKUP(D175,Families!$A$5:$I$196,3,0)),0)</f>
        <v>0</v>
      </c>
      <c r="U175" s="163">
        <f>IF(D175&gt;0,(VLOOKUP(D175,Families!$A$5:$I$196,7,0)),0)</f>
        <v>0</v>
      </c>
      <c r="V175" s="171">
        <f>IF(D175&gt;0,(VLOOKUP(D175,Families!$A$5:$I$196,8,0)),0)</f>
        <v>0</v>
      </c>
      <c r="W175" s="172">
        <f>IF(D175&gt;0,(VLOOKUP(D175,Families!$A$5:$I$196,9,0)),0)</f>
        <v>0</v>
      </c>
    </row>
    <row r="176" spans="1:23" s="173" customFormat="1" ht="15" customHeight="1" x14ac:dyDescent="0.3">
      <c r="A176" s="257"/>
      <c r="B176" s="258"/>
      <c r="C176" s="258"/>
      <c r="D176" s="250"/>
      <c r="E176" s="156">
        <f>IF(D176&gt;0,(VLOOKUP(D176,Families!$A$5:$I$196,2,0)),0)</f>
        <v>0</v>
      </c>
      <c r="F176" s="157"/>
      <c r="G176" s="157" t="s">
        <v>46</v>
      </c>
      <c r="H176" s="158"/>
      <c r="I176" s="159">
        <f>IF(F176=0,0,(H176*(VLOOKUP(F176,'Fee Schedule'!$C$2:$D$40,2,FALSE))))</f>
        <v>0</v>
      </c>
      <c r="J176" s="160" t="b">
        <f>IF(D176&gt;0,(IF(F176='Fee Schedule'!$C$2,'Fee Schedule'!$G$2,(IF(F176='Fee Schedule'!$C$3,'Fee Schedule'!$G$2,(IF(F176='Fee Schedule'!$C$4,'Fee Schedule'!$G$2,(IF(F176='Fee Schedule'!$C$5,'Fee Schedule'!$G$2,(IF(F176='Fee Schedule'!$C$6,'Fee Schedule'!$G$2,(IF(F176='Fee Schedule'!$C$7,'Fee Schedule'!$G$2,(IF(F176='Fee Schedule'!$C$14,'Fee Schedule'!$G$2,(IF(F176='Fee Schedule'!$C$26,'Fee Schedule'!$G$2,(VLOOKUP(D176,Families!$A$5:$I$196,4,0)))))))))))))))))))</f>
        <v>0</v>
      </c>
      <c r="K176" s="157"/>
      <c r="L176" s="178" t="b">
        <f>IF(D176&gt;0,(VLOOKUP(D176,Families!$A$5:$I$196,5,0)))</f>
        <v>0</v>
      </c>
      <c r="M176" s="222"/>
      <c r="N176" s="208"/>
      <c r="O176" s="208"/>
      <c r="P176" s="208"/>
      <c r="Q176" s="208"/>
      <c r="R176" s="208"/>
      <c r="S176" s="208"/>
      <c r="T176" s="162">
        <f>IF(D176&gt;0,(VLOOKUP(D176,Families!$A$5:$I$196,3,0)),0)</f>
        <v>0</v>
      </c>
      <c r="U176" s="163">
        <f>IF(D176&gt;0,(VLOOKUP(D176,Families!$A$5:$I$196,7,0)),0)</f>
        <v>0</v>
      </c>
      <c r="V176" s="171">
        <f>IF(D176&gt;0,(VLOOKUP(D176,Families!$A$5:$I$196,8,0)),0)</f>
        <v>0</v>
      </c>
      <c r="W176" s="172">
        <f>IF(D176&gt;0,(VLOOKUP(D176,Families!$A$5:$I$196,9,0)),0)</f>
        <v>0</v>
      </c>
    </row>
    <row r="177" spans="1:23" s="173" customFormat="1" ht="15" customHeight="1" x14ac:dyDescent="0.3">
      <c r="A177" s="257"/>
      <c r="B177" s="258"/>
      <c r="C177" s="258"/>
      <c r="D177" s="250"/>
      <c r="E177" s="156">
        <f>IF(D177&gt;0,(VLOOKUP(D177,Families!$A$5:$I$196,2,0)),0)</f>
        <v>0</v>
      </c>
      <c r="F177" s="157"/>
      <c r="G177" s="157" t="s">
        <v>46</v>
      </c>
      <c r="H177" s="158"/>
      <c r="I177" s="159">
        <f>IF(F177=0,0,(H177*(VLOOKUP(F177,'Fee Schedule'!$C$2:$D$40,2,FALSE))))</f>
        <v>0</v>
      </c>
      <c r="J177" s="160" t="b">
        <f>IF(D177&gt;0,(IF(F177='Fee Schedule'!$C$2,'Fee Schedule'!$G$2,(IF(F177='Fee Schedule'!$C$3,'Fee Schedule'!$G$2,(IF(F177='Fee Schedule'!$C$4,'Fee Schedule'!$G$2,(IF(F177='Fee Schedule'!$C$5,'Fee Schedule'!$G$2,(IF(F177='Fee Schedule'!$C$6,'Fee Schedule'!$G$2,(IF(F177='Fee Schedule'!$C$7,'Fee Schedule'!$G$2,(IF(F177='Fee Schedule'!$C$14,'Fee Schedule'!$G$2,(IF(F177='Fee Schedule'!$C$26,'Fee Schedule'!$G$2,(VLOOKUP(D177,Families!$A$5:$I$196,4,0)))))))))))))))))))</f>
        <v>0</v>
      </c>
      <c r="K177" s="157"/>
      <c r="L177" s="178" t="b">
        <f>IF(D177&gt;0,(VLOOKUP(D177,Families!$A$5:$I$196,5,0)))</f>
        <v>0</v>
      </c>
      <c r="M177" s="222"/>
      <c r="N177" s="208"/>
      <c r="O177" s="208"/>
      <c r="P177" s="208"/>
      <c r="Q177" s="208"/>
      <c r="R177" s="208"/>
      <c r="S177" s="208"/>
      <c r="T177" s="162">
        <f>IF(D177&gt;0,(VLOOKUP(D177,Families!$A$5:$I$196,3,0)),0)</f>
        <v>0</v>
      </c>
      <c r="U177" s="163">
        <f>IF(D177&gt;0,(VLOOKUP(D177,Families!$A$5:$I$196,7,0)),0)</f>
        <v>0</v>
      </c>
      <c r="V177" s="171">
        <f>IF(D177&gt;0,(VLOOKUP(D177,Families!$A$5:$I$196,8,0)),0)</f>
        <v>0</v>
      </c>
      <c r="W177" s="172">
        <f>IF(D177&gt;0,(VLOOKUP(D177,Families!$A$5:$I$196,9,0)),0)</f>
        <v>0</v>
      </c>
    </row>
    <row r="178" spans="1:23" s="173" customFormat="1" ht="15" customHeight="1" x14ac:dyDescent="0.3">
      <c r="A178" s="257"/>
      <c r="B178" s="258"/>
      <c r="C178" s="258"/>
      <c r="D178" s="250"/>
      <c r="E178" s="156">
        <f>IF(D178&gt;0,(VLOOKUP(D178,Families!$A$5:$I$196,2,0)),0)</f>
        <v>0</v>
      </c>
      <c r="F178" s="157"/>
      <c r="G178" s="157" t="s">
        <v>46</v>
      </c>
      <c r="H178" s="158"/>
      <c r="I178" s="159">
        <f>IF(F178=0,0,(H178*(VLOOKUP(F178,'Fee Schedule'!$C$2:$D$40,2,FALSE))))</f>
        <v>0</v>
      </c>
      <c r="J178" s="160" t="b">
        <f>IF(D178&gt;0,(IF(F178='Fee Schedule'!$C$2,'Fee Schedule'!$G$2,(IF(F178='Fee Schedule'!$C$3,'Fee Schedule'!$G$2,(IF(F178='Fee Schedule'!$C$4,'Fee Schedule'!$G$2,(IF(F178='Fee Schedule'!$C$5,'Fee Schedule'!$G$2,(IF(F178='Fee Schedule'!$C$6,'Fee Schedule'!$G$2,(IF(F178='Fee Schedule'!$C$7,'Fee Schedule'!$G$2,(IF(F178='Fee Schedule'!$C$14,'Fee Schedule'!$G$2,(IF(F178='Fee Schedule'!$C$26,'Fee Schedule'!$G$2,(VLOOKUP(D178,Families!$A$5:$I$196,4,0)))))))))))))))))))</f>
        <v>0</v>
      </c>
      <c r="K178" s="157"/>
      <c r="L178" s="178" t="b">
        <f>IF(D178&gt;0,(VLOOKUP(D178,Families!$A$5:$I$196,5,0)))</f>
        <v>0</v>
      </c>
      <c r="M178" s="222"/>
      <c r="N178" s="208"/>
      <c r="O178" s="208"/>
      <c r="P178" s="208"/>
      <c r="Q178" s="208"/>
      <c r="R178" s="208"/>
      <c r="S178" s="208"/>
      <c r="T178" s="162">
        <f>IF(D178&gt;0,(VLOOKUP(D178,Families!$A$5:$I$196,3,0)),0)</f>
        <v>0</v>
      </c>
      <c r="U178" s="163">
        <f>IF(D178&gt;0,(VLOOKUP(D178,Families!$A$5:$I$196,7,0)),0)</f>
        <v>0</v>
      </c>
      <c r="V178" s="171">
        <f>IF(D178&gt;0,(VLOOKUP(D178,Families!$A$5:$I$196,8,0)),0)</f>
        <v>0</v>
      </c>
      <c r="W178" s="172">
        <f>IF(D178&gt;0,(VLOOKUP(D178,Families!$A$5:$I$196,9,0)),0)</f>
        <v>0</v>
      </c>
    </row>
    <row r="179" spans="1:23" s="173" customFormat="1" ht="15" customHeight="1" x14ac:dyDescent="0.3">
      <c r="A179" s="257"/>
      <c r="B179" s="258"/>
      <c r="C179" s="258"/>
      <c r="D179" s="250"/>
      <c r="E179" s="156">
        <f>IF(D179&gt;0,(VLOOKUP(D179,Families!$A$5:$I$196,2,0)),0)</f>
        <v>0</v>
      </c>
      <c r="F179" s="157"/>
      <c r="G179" s="157" t="s">
        <v>46</v>
      </c>
      <c r="H179" s="158"/>
      <c r="I179" s="159">
        <f>IF(F179=0,0,(H179*(VLOOKUP(F179,'Fee Schedule'!$C$2:$D$40,2,FALSE))))</f>
        <v>0</v>
      </c>
      <c r="J179" s="160" t="b">
        <f>IF(D179&gt;0,(IF(F179='Fee Schedule'!$C$2,'Fee Schedule'!$G$2,(IF(F179='Fee Schedule'!$C$3,'Fee Schedule'!$G$2,(IF(F179='Fee Schedule'!$C$4,'Fee Schedule'!$G$2,(IF(F179='Fee Schedule'!$C$5,'Fee Schedule'!$G$2,(IF(F179='Fee Schedule'!$C$6,'Fee Schedule'!$G$2,(IF(F179='Fee Schedule'!$C$7,'Fee Schedule'!$G$2,(IF(F179='Fee Schedule'!$C$14,'Fee Schedule'!$G$2,(IF(F179='Fee Schedule'!$C$26,'Fee Schedule'!$G$2,(VLOOKUP(D179,Families!$A$5:$I$196,4,0)))))))))))))))))))</f>
        <v>0</v>
      </c>
      <c r="K179" s="157"/>
      <c r="L179" s="178" t="b">
        <f>IF(D179&gt;0,(VLOOKUP(D179,Families!$A$5:$I$196,5,0)))</f>
        <v>0</v>
      </c>
      <c r="M179" s="222"/>
      <c r="N179" s="208"/>
      <c r="O179" s="208"/>
      <c r="P179" s="208"/>
      <c r="Q179" s="208"/>
      <c r="R179" s="208"/>
      <c r="S179" s="208"/>
      <c r="T179" s="162">
        <f>IF(D179&gt;0,(VLOOKUP(D179,Families!$A$5:$I$196,3,0)),0)</f>
        <v>0</v>
      </c>
      <c r="U179" s="163">
        <f>IF(D179&gt;0,(VLOOKUP(D179,Families!$A$5:$I$196,7,0)),0)</f>
        <v>0</v>
      </c>
      <c r="V179" s="171">
        <f>IF(D179&gt;0,(VLOOKUP(D179,Families!$A$5:$I$196,8,0)),0)</f>
        <v>0</v>
      </c>
      <c r="W179" s="172">
        <f>IF(D179&gt;0,(VLOOKUP(D179,Families!$A$5:$I$196,9,0)),0)</f>
        <v>0</v>
      </c>
    </row>
    <row r="180" spans="1:23" s="173" customFormat="1" ht="15" customHeight="1" x14ac:dyDescent="0.3">
      <c r="A180" s="257"/>
      <c r="B180" s="258"/>
      <c r="C180" s="258"/>
      <c r="D180" s="250"/>
      <c r="E180" s="156">
        <f>IF(D180&gt;0,(VLOOKUP(D180,Families!$A$5:$I$196,2,0)),0)</f>
        <v>0</v>
      </c>
      <c r="F180" s="157"/>
      <c r="G180" s="157" t="s">
        <v>46</v>
      </c>
      <c r="H180" s="158"/>
      <c r="I180" s="159">
        <f>IF(F180=0,0,(H180*(VLOOKUP(F180,'Fee Schedule'!$C$2:$D$40,2,FALSE))))</f>
        <v>0</v>
      </c>
      <c r="J180" s="160" t="b">
        <f>IF(D180&gt;0,(IF(F180='Fee Schedule'!$C$2,'Fee Schedule'!$G$2,(IF(F180='Fee Schedule'!$C$3,'Fee Schedule'!$G$2,(IF(F180='Fee Schedule'!$C$4,'Fee Schedule'!$G$2,(IF(F180='Fee Schedule'!$C$5,'Fee Schedule'!$G$2,(IF(F180='Fee Schedule'!$C$6,'Fee Schedule'!$G$2,(IF(F180='Fee Schedule'!$C$7,'Fee Schedule'!$G$2,(IF(F180='Fee Schedule'!$C$14,'Fee Schedule'!$G$2,(IF(F180='Fee Schedule'!$C$26,'Fee Schedule'!$G$2,(VLOOKUP(D180,Families!$A$5:$I$196,4,0)))))))))))))))))))</f>
        <v>0</v>
      </c>
      <c r="K180" s="157"/>
      <c r="L180" s="178" t="b">
        <f>IF(D180&gt;0,(VLOOKUP(D180,Families!$A$5:$I$196,5,0)))</f>
        <v>0</v>
      </c>
      <c r="M180" s="222"/>
      <c r="N180" s="208"/>
      <c r="O180" s="208"/>
      <c r="P180" s="208"/>
      <c r="Q180" s="208"/>
      <c r="R180" s="208"/>
      <c r="S180" s="208"/>
      <c r="T180" s="162">
        <f>IF(D180&gt;0,(VLOOKUP(D180,Families!$A$5:$I$196,3,0)),0)</f>
        <v>0</v>
      </c>
      <c r="U180" s="163">
        <f>IF(D180&gt;0,(VLOOKUP(D180,Families!$A$5:$I$196,7,0)),0)</f>
        <v>0</v>
      </c>
      <c r="V180" s="171">
        <f>IF(D180&gt;0,(VLOOKUP(D180,Families!$A$5:$I$196,8,0)),0)</f>
        <v>0</v>
      </c>
      <c r="W180" s="172">
        <f>IF(D180&gt;0,(VLOOKUP(D180,Families!$A$5:$I$196,9,0)),0)</f>
        <v>0</v>
      </c>
    </row>
    <row r="181" spans="1:23" s="173" customFormat="1" ht="15" customHeight="1" x14ac:dyDescent="0.3">
      <c r="A181" s="257"/>
      <c r="B181" s="258"/>
      <c r="C181" s="258"/>
      <c r="D181" s="250"/>
      <c r="E181" s="156">
        <f>IF(D181&gt;0,(VLOOKUP(D181,Families!$A$5:$I$196,2,0)),0)</f>
        <v>0</v>
      </c>
      <c r="F181" s="157"/>
      <c r="G181" s="157" t="s">
        <v>46</v>
      </c>
      <c r="H181" s="158"/>
      <c r="I181" s="159">
        <f>IF(F181=0,0,(H181*(VLOOKUP(F181,'Fee Schedule'!$C$2:$D$40,2,FALSE))))</f>
        <v>0</v>
      </c>
      <c r="J181" s="160" t="b">
        <f>IF(D181&gt;0,(IF(F181='Fee Schedule'!$C$2,'Fee Schedule'!$G$2,(IF(F181='Fee Schedule'!$C$3,'Fee Schedule'!$G$2,(IF(F181='Fee Schedule'!$C$4,'Fee Schedule'!$G$2,(IF(F181='Fee Schedule'!$C$5,'Fee Schedule'!$G$2,(IF(F181='Fee Schedule'!$C$6,'Fee Schedule'!$G$2,(IF(F181='Fee Schedule'!$C$7,'Fee Schedule'!$G$2,(IF(F181='Fee Schedule'!$C$14,'Fee Schedule'!$G$2,(IF(F181='Fee Schedule'!$C$26,'Fee Schedule'!$G$2,(VLOOKUP(D181,Families!$A$5:$I$196,4,0)))))))))))))))))))</f>
        <v>0</v>
      </c>
      <c r="K181" s="157"/>
      <c r="L181" s="178" t="b">
        <f>IF(D181&gt;0,(VLOOKUP(D181,Families!$A$5:$I$196,5,0)))</f>
        <v>0</v>
      </c>
      <c r="M181" s="222"/>
      <c r="N181" s="208"/>
      <c r="O181" s="208"/>
      <c r="P181" s="208"/>
      <c r="Q181" s="208"/>
      <c r="R181" s="208"/>
      <c r="S181" s="208"/>
      <c r="T181" s="162">
        <f>IF(D181&gt;0,(VLOOKUP(D181,Families!$A$5:$I$196,3,0)),0)</f>
        <v>0</v>
      </c>
      <c r="U181" s="163">
        <f>IF(D181&gt;0,(VLOOKUP(D181,Families!$A$5:$I$196,7,0)),0)</f>
        <v>0</v>
      </c>
      <c r="V181" s="171">
        <f>IF(D181&gt;0,(VLOOKUP(D181,Families!$A$5:$I$196,8,0)),0)</f>
        <v>0</v>
      </c>
      <c r="W181" s="172">
        <f>IF(D181&gt;0,(VLOOKUP(D181,Families!$A$5:$I$196,9,0)),0)</f>
        <v>0</v>
      </c>
    </row>
    <row r="182" spans="1:23" s="173" customFormat="1" ht="15" customHeight="1" x14ac:dyDescent="0.3">
      <c r="A182" s="257"/>
      <c r="B182" s="258"/>
      <c r="C182" s="258"/>
      <c r="D182" s="250"/>
      <c r="E182" s="156">
        <f>IF(D182&gt;0,(VLOOKUP(D182,Families!$A$5:$I$196,2,0)),0)</f>
        <v>0</v>
      </c>
      <c r="F182" s="157"/>
      <c r="G182" s="157" t="s">
        <v>46</v>
      </c>
      <c r="H182" s="158"/>
      <c r="I182" s="159">
        <f>IF(F182=0,0,(H182*(VLOOKUP(F182,'Fee Schedule'!$C$2:$D$40,2,FALSE))))</f>
        <v>0</v>
      </c>
      <c r="J182" s="160" t="b">
        <f>IF(D182&gt;0,(IF(F182='Fee Schedule'!$C$2,'Fee Schedule'!$G$2,(IF(F182='Fee Schedule'!$C$3,'Fee Schedule'!$G$2,(IF(F182='Fee Schedule'!$C$4,'Fee Schedule'!$G$2,(IF(F182='Fee Schedule'!$C$5,'Fee Schedule'!$G$2,(IF(F182='Fee Schedule'!$C$6,'Fee Schedule'!$G$2,(IF(F182='Fee Schedule'!$C$7,'Fee Schedule'!$G$2,(IF(F182='Fee Schedule'!$C$14,'Fee Schedule'!$G$2,(IF(F182='Fee Schedule'!$C$26,'Fee Schedule'!$G$2,(VLOOKUP(D182,Families!$A$5:$I$196,4,0)))))))))))))))))))</f>
        <v>0</v>
      </c>
      <c r="K182" s="157"/>
      <c r="L182" s="178" t="b">
        <f>IF(D182&gt;0,(VLOOKUP(D182,Families!$A$5:$I$196,5,0)))</f>
        <v>0</v>
      </c>
      <c r="M182" s="222"/>
      <c r="N182" s="208"/>
      <c r="O182" s="208"/>
      <c r="P182" s="208"/>
      <c r="Q182" s="208"/>
      <c r="R182" s="208"/>
      <c r="S182" s="208"/>
      <c r="T182" s="162">
        <f>IF(D182&gt;0,(VLOOKUP(D182,Families!$A$5:$I$196,3,0)),0)</f>
        <v>0</v>
      </c>
      <c r="U182" s="163">
        <f>IF(D182&gt;0,(VLOOKUP(D182,Families!$A$5:$I$196,7,0)),0)</f>
        <v>0</v>
      </c>
      <c r="V182" s="171">
        <f>IF(D182&gt;0,(VLOOKUP(D182,Families!$A$5:$I$196,8,0)),0)</f>
        <v>0</v>
      </c>
      <c r="W182" s="172">
        <f>IF(D182&gt;0,(VLOOKUP(D182,Families!$A$5:$I$196,9,0)),0)</f>
        <v>0</v>
      </c>
    </row>
    <row r="183" spans="1:23" s="173" customFormat="1" ht="15" customHeight="1" x14ac:dyDescent="0.3">
      <c r="A183" s="257"/>
      <c r="B183" s="258"/>
      <c r="C183" s="258"/>
      <c r="D183" s="250"/>
      <c r="E183" s="156">
        <f>IF(D183&gt;0,(VLOOKUP(D183,Families!$A$5:$I$196,2,0)),0)</f>
        <v>0</v>
      </c>
      <c r="F183" s="157"/>
      <c r="G183" s="157" t="s">
        <v>46</v>
      </c>
      <c r="H183" s="158"/>
      <c r="I183" s="159">
        <f>IF(F183=0,0,(H183*(VLOOKUP(F183,'Fee Schedule'!$C$2:$D$40,2,FALSE))))</f>
        <v>0</v>
      </c>
      <c r="J183" s="160" t="b">
        <f>IF(D183&gt;0,(IF(F183='Fee Schedule'!$C$2,'Fee Schedule'!$G$2,(IF(F183='Fee Schedule'!$C$3,'Fee Schedule'!$G$2,(IF(F183='Fee Schedule'!$C$4,'Fee Schedule'!$G$2,(IF(F183='Fee Schedule'!$C$5,'Fee Schedule'!$G$2,(IF(F183='Fee Schedule'!$C$6,'Fee Schedule'!$G$2,(IF(F183='Fee Schedule'!$C$7,'Fee Schedule'!$G$2,(IF(F183='Fee Schedule'!$C$14,'Fee Schedule'!$G$2,(IF(F183='Fee Schedule'!$C$26,'Fee Schedule'!$G$2,(VLOOKUP(D183,Families!$A$5:$I$196,4,0)))))))))))))))))))</f>
        <v>0</v>
      </c>
      <c r="K183" s="157"/>
      <c r="L183" s="178" t="b">
        <f>IF(D183&gt;0,(VLOOKUP(D183,Families!$A$5:$I$196,5,0)))</f>
        <v>0</v>
      </c>
      <c r="M183" s="222"/>
      <c r="N183" s="208"/>
      <c r="O183" s="208"/>
      <c r="P183" s="208"/>
      <c r="Q183" s="208"/>
      <c r="R183" s="208"/>
      <c r="S183" s="208"/>
      <c r="T183" s="162">
        <f>IF(D183&gt;0,(VLOOKUP(D183,Families!$A$5:$I$196,3,0)),0)</f>
        <v>0</v>
      </c>
      <c r="U183" s="163">
        <f>IF(D183&gt;0,(VLOOKUP(D183,Families!$A$5:$I$196,7,0)),0)</f>
        <v>0</v>
      </c>
      <c r="V183" s="171">
        <f>IF(D183&gt;0,(VLOOKUP(D183,Families!$A$5:$I$196,8,0)),0)</f>
        <v>0</v>
      </c>
      <c r="W183" s="172">
        <f>IF(D183&gt;0,(VLOOKUP(D183,Families!$A$5:$I$196,9,0)),0)</f>
        <v>0</v>
      </c>
    </row>
    <row r="184" spans="1:23" s="173" customFormat="1" ht="15" customHeight="1" x14ac:dyDescent="0.3">
      <c r="A184" s="257"/>
      <c r="B184" s="258"/>
      <c r="C184" s="258"/>
      <c r="D184" s="250"/>
      <c r="E184" s="156">
        <f>IF(D184&gt;0,(VLOOKUP(D184,Families!$A$5:$I$196,2,0)),0)</f>
        <v>0</v>
      </c>
      <c r="F184" s="157"/>
      <c r="G184" s="157" t="s">
        <v>46</v>
      </c>
      <c r="H184" s="158"/>
      <c r="I184" s="159">
        <f>IF(F184=0,0,(H184*(VLOOKUP(F184,'Fee Schedule'!$C$2:$D$40,2,FALSE))))</f>
        <v>0</v>
      </c>
      <c r="J184" s="160" t="b">
        <f>IF(D184&gt;0,(IF(F184='Fee Schedule'!$C$2,'Fee Schedule'!$G$2,(IF(F184='Fee Schedule'!$C$3,'Fee Schedule'!$G$2,(IF(F184='Fee Schedule'!$C$4,'Fee Schedule'!$G$2,(IF(F184='Fee Schedule'!$C$5,'Fee Schedule'!$G$2,(IF(F184='Fee Schedule'!$C$6,'Fee Schedule'!$G$2,(IF(F184='Fee Schedule'!$C$7,'Fee Schedule'!$G$2,(IF(F184='Fee Schedule'!$C$14,'Fee Schedule'!$G$2,(IF(F184='Fee Schedule'!$C$26,'Fee Schedule'!$G$2,(VLOOKUP(D184,Families!$A$5:$I$196,4,0)))))))))))))))))))</f>
        <v>0</v>
      </c>
      <c r="K184" s="157"/>
      <c r="L184" s="178" t="b">
        <f>IF(D184&gt;0,(VLOOKUP(D184,Families!$A$5:$I$196,5,0)))</f>
        <v>0</v>
      </c>
      <c r="M184" s="222"/>
      <c r="N184" s="208"/>
      <c r="O184" s="208"/>
      <c r="P184" s="208"/>
      <c r="Q184" s="208"/>
      <c r="R184" s="208"/>
      <c r="S184" s="208"/>
      <c r="T184" s="162">
        <f>IF(D184&gt;0,(VLOOKUP(D184,Families!$A$5:$I$196,3,0)),0)</f>
        <v>0</v>
      </c>
      <c r="U184" s="163">
        <f>IF(D184&gt;0,(VLOOKUP(D184,Families!$A$5:$I$196,7,0)),0)</f>
        <v>0</v>
      </c>
      <c r="V184" s="171">
        <f>IF(D184&gt;0,(VLOOKUP(D184,Families!$A$5:$I$196,8,0)),0)</f>
        <v>0</v>
      </c>
      <c r="W184" s="172">
        <f>IF(D184&gt;0,(VLOOKUP(D184,Families!$A$5:$I$196,9,0)),0)</f>
        <v>0</v>
      </c>
    </row>
    <row r="185" spans="1:23" s="173" customFormat="1" ht="15" customHeight="1" x14ac:dyDescent="0.3">
      <c r="A185" s="257"/>
      <c r="B185" s="258"/>
      <c r="C185" s="258"/>
      <c r="D185" s="250"/>
      <c r="E185" s="156">
        <f>IF(D185&gt;0,(VLOOKUP(D185,Families!$A$5:$I$196,2,0)),0)</f>
        <v>0</v>
      </c>
      <c r="F185" s="157"/>
      <c r="G185" s="157" t="s">
        <v>46</v>
      </c>
      <c r="H185" s="158"/>
      <c r="I185" s="159">
        <f>IF(F185=0,0,(H185*(VLOOKUP(F185,'Fee Schedule'!$C$2:$D$40,2,FALSE))))</f>
        <v>0</v>
      </c>
      <c r="J185" s="160" t="b">
        <f>IF(D185&gt;0,(IF(F185='Fee Schedule'!$C$2,'Fee Schedule'!$G$2,(IF(F185='Fee Schedule'!$C$3,'Fee Schedule'!$G$2,(IF(F185='Fee Schedule'!$C$4,'Fee Schedule'!$G$2,(IF(F185='Fee Schedule'!$C$5,'Fee Schedule'!$G$2,(IF(F185='Fee Schedule'!$C$6,'Fee Schedule'!$G$2,(IF(F185='Fee Schedule'!$C$7,'Fee Schedule'!$G$2,(IF(F185='Fee Schedule'!$C$14,'Fee Schedule'!$G$2,(IF(F185='Fee Schedule'!$C$26,'Fee Schedule'!$G$2,(VLOOKUP(D185,Families!$A$5:$I$196,4,0)))))))))))))))))))</f>
        <v>0</v>
      </c>
      <c r="K185" s="157"/>
      <c r="L185" s="178" t="b">
        <f>IF(D185&gt;0,(VLOOKUP(D185,Families!$A$5:$I$196,5,0)))</f>
        <v>0</v>
      </c>
      <c r="M185" s="222"/>
      <c r="N185" s="208"/>
      <c r="O185" s="208"/>
      <c r="P185" s="208"/>
      <c r="Q185" s="208"/>
      <c r="R185" s="208"/>
      <c r="S185" s="208"/>
      <c r="T185" s="162">
        <f>IF(D185&gt;0,(VLOOKUP(D185,Families!$A$5:$I$196,3,0)),0)</f>
        <v>0</v>
      </c>
      <c r="U185" s="163">
        <f>IF(D185&gt;0,(VLOOKUP(D185,Families!$A$5:$I$196,7,0)),0)</f>
        <v>0</v>
      </c>
      <c r="V185" s="171">
        <f>IF(D185&gt;0,(VLOOKUP(D185,Families!$A$5:$I$196,8,0)),0)</f>
        <v>0</v>
      </c>
      <c r="W185" s="172">
        <f>IF(D185&gt;0,(VLOOKUP(D185,Families!$A$5:$I$196,9,0)),0)</f>
        <v>0</v>
      </c>
    </row>
    <row r="186" spans="1:23" s="173" customFormat="1" ht="15" customHeight="1" x14ac:dyDescent="0.3">
      <c r="A186" s="257"/>
      <c r="B186" s="258"/>
      <c r="C186" s="258"/>
      <c r="D186" s="250"/>
      <c r="E186" s="156">
        <f>IF(D186&gt;0,(VLOOKUP(D186,Families!$A$5:$I$196,2,0)),0)</f>
        <v>0</v>
      </c>
      <c r="F186" s="157"/>
      <c r="G186" s="157" t="s">
        <v>46</v>
      </c>
      <c r="H186" s="158"/>
      <c r="I186" s="159">
        <f>IF(F186=0,0,(H186*(VLOOKUP(F186,'Fee Schedule'!$C$2:$D$40,2,FALSE))))</f>
        <v>0</v>
      </c>
      <c r="J186" s="160" t="b">
        <f>IF(D186&gt;0,(IF(F186='Fee Schedule'!$C$2,'Fee Schedule'!$G$2,(IF(F186='Fee Schedule'!$C$3,'Fee Schedule'!$G$2,(IF(F186='Fee Schedule'!$C$4,'Fee Schedule'!$G$2,(IF(F186='Fee Schedule'!$C$5,'Fee Schedule'!$G$2,(IF(F186='Fee Schedule'!$C$6,'Fee Schedule'!$G$2,(IF(F186='Fee Schedule'!$C$7,'Fee Schedule'!$G$2,(IF(F186='Fee Schedule'!$C$14,'Fee Schedule'!$G$2,(IF(F186='Fee Schedule'!$C$26,'Fee Schedule'!$G$2,(VLOOKUP(D186,Families!$A$5:$I$196,4,0)))))))))))))))))))</f>
        <v>0</v>
      </c>
      <c r="K186" s="157"/>
      <c r="L186" s="178" t="b">
        <f>IF(D186&gt;0,(VLOOKUP(D186,Families!$A$5:$I$196,5,0)))</f>
        <v>0</v>
      </c>
      <c r="M186" s="222"/>
      <c r="N186" s="208"/>
      <c r="O186" s="208"/>
      <c r="P186" s="208"/>
      <c r="Q186" s="208"/>
      <c r="R186" s="208"/>
      <c r="S186" s="208"/>
      <c r="T186" s="162">
        <f>IF(D186&gt;0,(VLOOKUP(D186,Families!$A$5:$I$196,3,0)),0)</f>
        <v>0</v>
      </c>
      <c r="U186" s="163">
        <f>IF(D186&gt;0,(VLOOKUP(D186,Families!$A$5:$I$196,7,0)),0)</f>
        <v>0</v>
      </c>
      <c r="V186" s="171">
        <f>IF(D186&gt;0,(VLOOKUP(D186,Families!$A$5:$I$196,8,0)),0)</f>
        <v>0</v>
      </c>
      <c r="W186" s="172">
        <f>IF(D186&gt;0,(VLOOKUP(D186,Families!$A$5:$I$196,9,0)),0)</f>
        <v>0</v>
      </c>
    </row>
    <row r="187" spans="1:23" s="173" customFormat="1" ht="15" customHeight="1" x14ac:dyDescent="0.3">
      <c r="A187" s="257"/>
      <c r="B187" s="258"/>
      <c r="C187" s="258"/>
      <c r="D187" s="250"/>
      <c r="E187" s="156">
        <f>IF(D187&gt;0,(VLOOKUP(D187,Families!$A$5:$I$196,2,0)),0)</f>
        <v>0</v>
      </c>
      <c r="F187" s="157"/>
      <c r="G187" s="157" t="s">
        <v>46</v>
      </c>
      <c r="H187" s="158"/>
      <c r="I187" s="159">
        <f>IF(F187=0,0,(H187*(VLOOKUP(F187,'Fee Schedule'!$C$2:$D$40,2,FALSE))))</f>
        <v>0</v>
      </c>
      <c r="J187" s="160" t="b">
        <f>IF(D187&gt;0,(IF(F187='Fee Schedule'!$C$2,'Fee Schedule'!$G$2,(IF(F187='Fee Schedule'!$C$3,'Fee Schedule'!$G$2,(IF(F187='Fee Schedule'!$C$4,'Fee Schedule'!$G$2,(IF(F187='Fee Schedule'!$C$5,'Fee Schedule'!$G$2,(IF(F187='Fee Schedule'!$C$6,'Fee Schedule'!$G$2,(IF(F187='Fee Schedule'!$C$7,'Fee Schedule'!$G$2,(IF(F187='Fee Schedule'!$C$14,'Fee Schedule'!$G$2,(IF(F187='Fee Schedule'!$C$26,'Fee Schedule'!$G$2,(VLOOKUP(D187,Families!$A$5:$I$196,4,0)))))))))))))))))))</f>
        <v>0</v>
      </c>
      <c r="K187" s="157"/>
      <c r="L187" s="178" t="b">
        <f>IF(D187&gt;0,(VLOOKUP(D187,Families!$A$5:$I$196,5,0)))</f>
        <v>0</v>
      </c>
      <c r="M187" s="222"/>
      <c r="N187" s="208"/>
      <c r="O187" s="208"/>
      <c r="P187" s="208"/>
      <c r="Q187" s="208"/>
      <c r="R187" s="208"/>
      <c r="S187" s="208"/>
      <c r="T187" s="162">
        <f>IF(D187&gt;0,(VLOOKUP(D187,Families!$A$5:$I$196,3,0)),0)</f>
        <v>0</v>
      </c>
      <c r="U187" s="163">
        <f>IF(D187&gt;0,(VLOOKUP(D187,Families!$A$5:$I$196,7,0)),0)</f>
        <v>0</v>
      </c>
      <c r="V187" s="171">
        <f>IF(D187&gt;0,(VLOOKUP(D187,Families!$A$5:$I$196,8,0)),0)</f>
        <v>0</v>
      </c>
      <c r="W187" s="172">
        <f>IF(D187&gt;0,(VLOOKUP(D187,Families!$A$5:$I$196,9,0)),0)</f>
        <v>0</v>
      </c>
    </row>
    <row r="188" spans="1:23" s="173" customFormat="1" ht="15" customHeight="1" x14ac:dyDescent="0.3">
      <c r="A188" s="257"/>
      <c r="B188" s="258"/>
      <c r="C188" s="258"/>
      <c r="D188" s="250"/>
      <c r="E188" s="156">
        <f>IF(D188&gt;0,(VLOOKUP(D188,Families!$A$5:$I$196,2,0)),0)</f>
        <v>0</v>
      </c>
      <c r="F188" s="157"/>
      <c r="G188" s="157" t="s">
        <v>46</v>
      </c>
      <c r="H188" s="158"/>
      <c r="I188" s="159">
        <f>IF(F188=0,0,(H188*(VLOOKUP(F188,'Fee Schedule'!$C$2:$D$40,2,FALSE))))</f>
        <v>0</v>
      </c>
      <c r="J188" s="160" t="b">
        <f>IF(D188&gt;0,(IF(F188='Fee Schedule'!$C$2,'Fee Schedule'!$G$2,(IF(F188='Fee Schedule'!$C$3,'Fee Schedule'!$G$2,(IF(F188='Fee Schedule'!$C$4,'Fee Schedule'!$G$2,(IF(F188='Fee Schedule'!$C$5,'Fee Schedule'!$G$2,(IF(F188='Fee Schedule'!$C$6,'Fee Schedule'!$G$2,(IF(F188='Fee Schedule'!$C$7,'Fee Schedule'!$G$2,(IF(F188='Fee Schedule'!$C$14,'Fee Schedule'!$G$2,(IF(F188='Fee Schedule'!$C$26,'Fee Schedule'!$G$2,(VLOOKUP(D188,Families!$A$5:$I$196,4,0)))))))))))))))))))</f>
        <v>0</v>
      </c>
      <c r="K188" s="157"/>
      <c r="L188" s="178" t="b">
        <f>IF(D188&gt;0,(VLOOKUP(D188,Families!$A$5:$I$196,5,0)))</f>
        <v>0</v>
      </c>
      <c r="M188" s="222"/>
      <c r="N188" s="208"/>
      <c r="O188" s="208"/>
      <c r="P188" s="208"/>
      <c r="Q188" s="208"/>
      <c r="R188" s="208"/>
      <c r="S188" s="208"/>
      <c r="T188" s="162">
        <f>IF(D188&gt;0,(VLOOKUP(D188,Families!$A$5:$I$196,3,0)),0)</f>
        <v>0</v>
      </c>
      <c r="U188" s="163">
        <f>IF(D188&gt;0,(VLOOKUP(D188,Families!$A$5:$I$196,7,0)),0)</f>
        <v>0</v>
      </c>
      <c r="V188" s="171">
        <f>IF(D188&gt;0,(VLOOKUP(D188,Families!$A$5:$I$196,8,0)),0)</f>
        <v>0</v>
      </c>
      <c r="W188" s="172">
        <f>IF(D188&gt;0,(VLOOKUP(D188,Families!$A$5:$I$196,9,0)),0)</f>
        <v>0</v>
      </c>
    </row>
    <row r="189" spans="1:23" s="173" customFormat="1" ht="15" customHeight="1" x14ac:dyDescent="0.3">
      <c r="A189" s="257"/>
      <c r="B189" s="258"/>
      <c r="C189" s="258"/>
      <c r="D189" s="250"/>
      <c r="E189" s="156">
        <f>IF(D189&gt;0,(VLOOKUP(D189,Families!$A$5:$I$196,2,0)),0)</f>
        <v>0</v>
      </c>
      <c r="F189" s="157"/>
      <c r="G189" s="157" t="s">
        <v>46</v>
      </c>
      <c r="H189" s="158"/>
      <c r="I189" s="159">
        <f>IF(F189=0,0,(H189*(VLOOKUP(F189,'Fee Schedule'!$C$2:$D$40,2,FALSE))))</f>
        <v>0</v>
      </c>
      <c r="J189" s="160" t="b">
        <f>IF(D189&gt;0,(IF(F189='Fee Schedule'!$C$2,'Fee Schedule'!$G$2,(IF(F189='Fee Schedule'!$C$3,'Fee Schedule'!$G$2,(IF(F189='Fee Schedule'!$C$4,'Fee Schedule'!$G$2,(IF(F189='Fee Schedule'!$C$5,'Fee Schedule'!$G$2,(IF(F189='Fee Schedule'!$C$6,'Fee Schedule'!$G$2,(IF(F189='Fee Schedule'!$C$7,'Fee Schedule'!$G$2,(IF(F189='Fee Schedule'!$C$14,'Fee Schedule'!$G$2,(IF(F189='Fee Schedule'!$C$26,'Fee Schedule'!$G$2,(VLOOKUP(D189,Families!$A$5:$I$196,4,0)))))))))))))))))))</f>
        <v>0</v>
      </c>
      <c r="K189" s="157"/>
      <c r="L189" s="178" t="b">
        <f>IF(D189&gt;0,(VLOOKUP(D189,Families!$A$5:$I$196,5,0)))</f>
        <v>0</v>
      </c>
      <c r="M189" s="222"/>
      <c r="N189" s="208"/>
      <c r="O189" s="208"/>
      <c r="P189" s="208"/>
      <c r="Q189" s="208"/>
      <c r="R189" s="208"/>
      <c r="S189" s="208"/>
      <c r="T189" s="162">
        <f>IF(D189&gt;0,(VLOOKUP(D189,Families!$A$5:$I$196,3,0)),0)</f>
        <v>0</v>
      </c>
      <c r="U189" s="163">
        <f>IF(D189&gt;0,(VLOOKUP(D189,Families!$A$5:$I$196,7,0)),0)</f>
        <v>0</v>
      </c>
      <c r="V189" s="171">
        <f>IF(D189&gt;0,(VLOOKUP(D189,Families!$A$5:$I$196,8,0)),0)</f>
        <v>0</v>
      </c>
      <c r="W189" s="172">
        <f>IF(D189&gt;0,(VLOOKUP(D189,Families!$A$5:$I$196,9,0)),0)</f>
        <v>0</v>
      </c>
    </row>
    <row r="190" spans="1:23" s="173" customFormat="1" ht="15" customHeight="1" x14ac:dyDescent="0.3">
      <c r="A190" s="257"/>
      <c r="B190" s="258"/>
      <c r="C190" s="258"/>
      <c r="D190" s="250"/>
      <c r="E190" s="156">
        <f>IF(D190&gt;0,(VLOOKUP(D190,Families!$A$5:$I$196,2,0)),0)</f>
        <v>0</v>
      </c>
      <c r="F190" s="157"/>
      <c r="G190" s="157" t="s">
        <v>46</v>
      </c>
      <c r="H190" s="158"/>
      <c r="I190" s="159">
        <f>IF(F190=0,0,(H190*(VLOOKUP(F190,'Fee Schedule'!$C$2:$D$40,2,FALSE))))</f>
        <v>0</v>
      </c>
      <c r="J190" s="160" t="b">
        <f>IF(D190&gt;0,(IF(F190='Fee Schedule'!$C$2,'Fee Schedule'!$G$2,(IF(F190='Fee Schedule'!$C$3,'Fee Schedule'!$G$2,(IF(F190='Fee Schedule'!$C$4,'Fee Schedule'!$G$2,(IF(F190='Fee Schedule'!$C$5,'Fee Schedule'!$G$2,(IF(F190='Fee Schedule'!$C$6,'Fee Schedule'!$G$2,(IF(F190='Fee Schedule'!$C$7,'Fee Schedule'!$G$2,(IF(F190='Fee Schedule'!$C$14,'Fee Schedule'!$G$2,(IF(F190='Fee Schedule'!$C$26,'Fee Schedule'!$G$2,(VLOOKUP(D190,Families!$A$5:$I$196,4,0)))))))))))))))))))</f>
        <v>0</v>
      </c>
      <c r="K190" s="157"/>
      <c r="L190" s="178" t="b">
        <f>IF(D190&gt;0,(VLOOKUP(D190,Families!$A$5:$I$196,5,0)))</f>
        <v>0</v>
      </c>
      <c r="M190" s="222"/>
      <c r="N190" s="208"/>
      <c r="O190" s="208"/>
      <c r="P190" s="208"/>
      <c r="Q190" s="208"/>
      <c r="R190" s="208"/>
      <c r="S190" s="208"/>
      <c r="T190" s="162">
        <f>IF(D190&gt;0,(VLOOKUP(D190,Families!$A$5:$I$196,3,0)),0)</f>
        <v>0</v>
      </c>
      <c r="U190" s="163">
        <f>IF(D190&gt;0,(VLOOKUP(D190,Families!$A$5:$I$196,7,0)),0)</f>
        <v>0</v>
      </c>
      <c r="V190" s="171">
        <f>IF(D190&gt;0,(VLOOKUP(D190,Families!$A$5:$I$196,8,0)),0)</f>
        <v>0</v>
      </c>
      <c r="W190" s="172">
        <f>IF(D190&gt;0,(VLOOKUP(D190,Families!$A$5:$I$196,9,0)),0)</f>
        <v>0</v>
      </c>
    </row>
    <row r="191" spans="1:23" s="173" customFormat="1" ht="15" customHeight="1" x14ac:dyDescent="0.3">
      <c r="A191" s="257"/>
      <c r="B191" s="258"/>
      <c r="C191" s="258"/>
      <c r="D191" s="250"/>
      <c r="E191" s="156">
        <f>IF(D191&gt;0,(VLOOKUP(D191,Families!$A$5:$I$196,2,0)),0)</f>
        <v>0</v>
      </c>
      <c r="F191" s="157"/>
      <c r="G191" s="157" t="s">
        <v>46</v>
      </c>
      <c r="H191" s="158"/>
      <c r="I191" s="159">
        <f>IF(F191=0,0,(H191*(VLOOKUP(F191,'Fee Schedule'!$C$2:$D$40,2,FALSE))))</f>
        <v>0</v>
      </c>
      <c r="J191" s="160" t="b">
        <f>IF(D191&gt;0,(IF(F191='Fee Schedule'!$C$2,'Fee Schedule'!$G$2,(IF(F191='Fee Schedule'!$C$3,'Fee Schedule'!$G$2,(IF(F191='Fee Schedule'!$C$4,'Fee Schedule'!$G$2,(IF(F191='Fee Schedule'!$C$5,'Fee Schedule'!$G$2,(IF(F191='Fee Schedule'!$C$6,'Fee Schedule'!$G$2,(IF(F191='Fee Schedule'!$C$7,'Fee Schedule'!$G$2,(IF(F191='Fee Schedule'!$C$14,'Fee Schedule'!$G$2,(IF(F191='Fee Schedule'!$C$26,'Fee Schedule'!$G$2,(VLOOKUP(D191,Families!$A$5:$I$196,4,0)))))))))))))))))))</f>
        <v>0</v>
      </c>
      <c r="K191" s="157"/>
      <c r="L191" s="178" t="b">
        <f>IF(D191&gt;0,(VLOOKUP(D191,Families!$A$5:$I$196,5,0)))</f>
        <v>0</v>
      </c>
      <c r="M191" s="222"/>
      <c r="N191" s="208"/>
      <c r="O191" s="208"/>
      <c r="P191" s="208"/>
      <c r="Q191" s="208"/>
      <c r="R191" s="208"/>
      <c r="S191" s="208"/>
      <c r="T191" s="162">
        <f>IF(D191&gt;0,(VLOOKUP(D191,Families!$A$5:$I$196,3,0)),0)</f>
        <v>0</v>
      </c>
      <c r="U191" s="163">
        <f>IF(D191&gt;0,(VLOOKUP(D191,Families!$A$5:$I$196,7,0)),0)</f>
        <v>0</v>
      </c>
      <c r="V191" s="171">
        <f>IF(D191&gt;0,(VLOOKUP(D191,Families!$A$5:$I$196,8,0)),0)</f>
        <v>0</v>
      </c>
      <c r="W191" s="172">
        <f>IF(D191&gt;0,(VLOOKUP(D191,Families!$A$5:$I$196,9,0)),0)</f>
        <v>0</v>
      </c>
    </row>
    <row r="192" spans="1:23" s="173" customFormat="1" ht="15" customHeight="1" x14ac:dyDescent="0.3">
      <c r="A192" s="257"/>
      <c r="B192" s="258"/>
      <c r="C192" s="258"/>
      <c r="D192" s="250"/>
      <c r="E192" s="156">
        <f>IF(D192&gt;0,(VLOOKUP(D192,Families!$A$5:$I$196,2,0)),0)</f>
        <v>0</v>
      </c>
      <c r="F192" s="157"/>
      <c r="G192" s="157" t="s">
        <v>46</v>
      </c>
      <c r="H192" s="158"/>
      <c r="I192" s="159">
        <f>IF(F192=0,0,(H192*(VLOOKUP(F192,'Fee Schedule'!$C$2:$D$40,2,FALSE))))</f>
        <v>0</v>
      </c>
      <c r="J192" s="160" t="b">
        <f>IF(D192&gt;0,(IF(F192='Fee Schedule'!$C$2,'Fee Schedule'!$G$2,(IF(F192='Fee Schedule'!$C$3,'Fee Schedule'!$G$2,(IF(F192='Fee Schedule'!$C$4,'Fee Schedule'!$G$2,(IF(F192='Fee Schedule'!$C$5,'Fee Schedule'!$G$2,(IF(F192='Fee Schedule'!$C$6,'Fee Schedule'!$G$2,(IF(F192='Fee Schedule'!$C$7,'Fee Schedule'!$G$2,(IF(F192='Fee Schedule'!$C$14,'Fee Schedule'!$G$2,(IF(F192='Fee Schedule'!$C$26,'Fee Schedule'!$G$2,(VLOOKUP(D192,Families!$A$5:$I$196,4,0)))))))))))))))))))</f>
        <v>0</v>
      </c>
      <c r="K192" s="157"/>
      <c r="L192" s="178" t="b">
        <f>IF(D192&gt;0,(VLOOKUP(D192,Families!$A$5:$I$196,5,0)))</f>
        <v>0</v>
      </c>
      <c r="M192" s="222"/>
      <c r="N192" s="208"/>
      <c r="O192" s="208"/>
      <c r="P192" s="208"/>
      <c r="Q192" s="208"/>
      <c r="R192" s="208"/>
      <c r="S192" s="208"/>
      <c r="T192" s="162">
        <f>IF(D192&gt;0,(VLOOKUP(D192,Families!$A$5:$I$196,3,0)),0)</f>
        <v>0</v>
      </c>
      <c r="U192" s="163">
        <f>IF(D192&gt;0,(VLOOKUP(D192,Families!$A$5:$I$196,7,0)),0)</f>
        <v>0</v>
      </c>
      <c r="V192" s="171">
        <f>IF(D192&gt;0,(VLOOKUP(D192,Families!$A$5:$I$196,8,0)),0)</f>
        <v>0</v>
      </c>
      <c r="W192" s="172">
        <f>IF(D192&gt;0,(VLOOKUP(D192,Families!$A$5:$I$196,9,0)),0)</f>
        <v>0</v>
      </c>
    </row>
    <row r="193" spans="1:23" s="173" customFormat="1" ht="15" customHeight="1" x14ac:dyDescent="0.3">
      <c r="A193" s="257"/>
      <c r="B193" s="258"/>
      <c r="C193" s="258"/>
      <c r="D193" s="250"/>
      <c r="E193" s="156">
        <f>IF(D193&gt;0,(VLOOKUP(D193,Families!$A$5:$I$196,2,0)),0)</f>
        <v>0</v>
      </c>
      <c r="F193" s="157"/>
      <c r="G193" s="157" t="s">
        <v>46</v>
      </c>
      <c r="H193" s="158"/>
      <c r="I193" s="159">
        <f>IF(F193=0,0,(H193*(VLOOKUP(F193,'Fee Schedule'!$C$2:$D$40,2,FALSE))))</f>
        <v>0</v>
      </c>
      <c r="J193" s="160" t="b">
        <f>IF(D193&gt;0,(IF(F193='Fee Schedule'!$C$2,'Fee Schedule'!$G$2,(IF(F193='Fee Schedule'!$C$3,'Fee Schedule'!$G$2,(IF(F193='Fee Schedule'!$C$4,'Fee Schedule'!$G$2,(IF(F193='Fee Schedule'!$C$5,'Fee Schedule'!$G$2,(IF(F193='Fee Schedule'!$C$6,'Fee Schedule'!$G$2,(IF(F193='Fee Schedule'!$C$7,'Fee Schedule'!$G$2,(IF(F193='Fee Schedule'!$C$14,'Fee Schedule'!$G$2,(IF(F193='Fee Schedule'!$C$26,'Fee Schedule'!$G$2,(VLOOKUP(D193,Families!$A$5:$I$196,4,0)))))))))))))))))))</f>
        <v>0</v>
      </c>
      <c r="K193" s="157"/>
      <c r="L193" s="178" t="b">
        <f>IF(D193&gt;0,(VLOOKUP(D193,Families!$A$5:$I$196,5,0)))</f>
        <v>0</v>
      </c>
      <c r="M193" s="222"/>
      <c r="N193" s="208"/>
      <c r="O193" s="208"/>
      <c r="P193" s="208"/>
      <c r="Q193" s="208"/>
      <c r="R193" s="208"/>
      <c r="S193" s="208"/>
      <c r="T193" s="162">
        <f>IF(D193&gt;0,(VLOOKUP(D193,Families!$A$5:$I$196,3,0)),0)</f>
        <v>0</v>
      </c>
      <c r="U193" s="163">
        <f>IF(D193&gt;0,(VLOOKUP(D193,Families!$A$5:$I$196,7,0)),0)</f>
        <v>0</v>
      </c>
      <c r="V193" s="171">
        <f>IF(D193&gt;0,(VLOOKUP(D193,Families!$A$5:$I$196,8,0)),0)</f>
        <v>0</v>
      </c>
      <c r="W193" s="172">
        <f>IF(D193&gt;0,(VLOOKUP(D193,Families!$A$5:$I$196,9,0)),0)</f>
        <v>0</v>
      </c>
    </row>
    <row r="194" spans="1:23" s="173" customFormat="1" ht="15" customHeight="1" x14ac:dyDescent="0.3">
      <c r="A194" s="257"/>
      <c r="B194" s="258"/>
      <c r="C194" s="258"/>
      <c r="D194" s="250"/>
      <c r="E194" s="156">
        <f>IF(D194&gt;0,(VLOOKUP(D194,Families!$A$5:$I$196,2,0)),0)</f>
        <v>0</v>
      </c>
      <c r="F194" s="157"/>
      <c r="G194" s="157" t="s">
        <v>46</v>
      </c>
      <c r="H194" s="158"/>
      <c r="I194" s="159">
        <f>IF(F194=0,0,(H194*(VLOOKUP(F194,'Fee Schedule'!$C$2:$D$40,2,FALSE))))</f>
        <v>0</v>
      </c>
      <c r="J194" s="160" t="b">
        <f>IF(D194&gt;0,(IF(F194='Fee Schedule'!$C$2,'Fee Schedule'!$G$2,(IF(F194='Fee Schedule'!$C$3,'Fee Schedule'!$G$2,(IF(F194='Fee Schedule'!$C$4,'Fee Schedule'!$G$2,(IF(F194='Fee Schedule'!$C$5,'Fee Schedule'!$G$2,(IF(F194='Fee Schedule'!$C$6,'Fee Schedule'!$G$2,(IF(F194='Fee Schedule'!$C$7,'Fee Schedule'!$G$2,(IF(F194='Fee Schedule'!$C$14,'Fee Schedule'!$G$2,(IF(F194='Fee Schedule'!$C$26,'Fee Schedule'!$G$2,(VLOOKUP(D194,Families!$A$5:$I$196,4,0)))))))))))))))))))</f>
        <v>0</v>
      </c>
      <c r="K194" s="157"/>
      <c r="L194" s="178" t="b">
        <f>IF(D194&gt;0,(VLOOKUP(D194,Families!$A$5:$I$196,5,0)))</f>
        <v>0</v>
      </c>
      <c r="M194" s="222"/>
      <c r="N194" s="208"/>
      <c r="O194" s="208"/>
      <c r="P194" s="208"/>
      <c r="Q194" s="208"/>
      <c r="R194" s="208"/>
      <c r="S194" s="208"/>
      <c r="T194" s="162">
        <f>IF(D194&gt;0,(VLOOKUP(D194,Families!$A$5:$I$196,3,0)),0)</f>
        <v>0</v>
      </c>
      <c r="U194" s="163">
        <f>IF(D194&gt;0,(VLOOKUP(D194,Families!$A$5:$I$196,7,0)),0)</f>
        <v>0</v>
      </c>
      <c r="V194" s="171">
        <f>IF(D194&gt;0,(VLOOKUP(D194,Families!$A$5:$I$196,8,0)),0)</f>
        <v>0</v>
      </c>
      <c r="W194" s="172">
        <f>IF(D194&gt;0,(VLOOKUP(D194,Families!$A$5:$I$196,9,0)),0)</f>
        <v>0</v>
      </c>
    </row>
    <row r="195" spans="1:23" s="173" customFormat="1" ht="15" customHeight="1" x14ac:dyDescent="0.3">
      <c r="A195" s="257"/>
      <c r="B195" s="258"/>
      <c r="C195" s="258"/>
      <c r="D195" s="250"/>
      <c r="E195" s="156">
        <f>IF(D195&gt;0,(VLOOKUP(D195,Families!$A$5:$I$196,2,0)),0)</f>
        <v>0</v>
      </c>
      <c r="F195" s="157"/>
      <c r="G195" s="157" t="s">
        <v>46</v>
      </c>
      <c r="H195" s="158"/>
      <c r="I195" s="159">
        <f>IF(F195=0,0,(H195*(VLOOKUP(F195,'Fee Schedule'!$C$2:$D$40,2,FALSE))))</f>
        <v>0</v>
      </c>
      <c r="J195" s="160" t="b">
        <f>IF(D195&gt;0,(IF(F195='Fee Schedule'!$C$2,'Fee Schedule'!$G$2,(IF(F195='Fee Schedule'!$C$3,'Fee Schedule'!$G$2,(IF(F195='Fee Schedule'!$C$4,'Fee Schedule'!$G$2,(IF(F195='Fee Schedule'!$C$5,'Fee Schedule'!$G$2,(IF(F195='Fee Schedule'!$C$6,'Fee Schedule'!$G$2,(IF(F195='Fee Schedule'!$C$7,'Fee Schedule'!$G$2,(IF(F195='Fee Schedule'!$C$14,'Fee Schedule'!$G$2,(IF(F195='Fee Schedule'!$C$26,'Fee Schedule'!$G$2,(VLOOKUP(D195,Families!$A$5:$I$196,4,0)))))))))))))))))))</f>
        <v>0</v>
      </c>
      <c r="K195" s="157"/>
      <c r="L195" s="178" t="b">
        <f>IF(D195&gt;0,(VLOOKUP(D195,Families!$A$5:$I$196,5,0)))</f>
        <v>0</v>
      </c>
      <c r="M195" s="222"/>
      <c r="N195" s="208"/>
      <c r="O195" s="208"/>
      <c r="P195" s="208"/>
      <c r="Q195" s="208"/>
      <c r="R195" s="208"/>
      <c r="S195" s="208"/>
      <c r="T195" s="162">
        <f>IF(D195&gt;0,(VLOOKUP(D195,Families!$A$5:$I$196,3,0)),0)</f>
        <v>0</v>
      </c>
      <c r="U195" s="163">
        <f>IF(D195&gt;0,(VLOOKUP(D195,Families!$A$5:$I$196,7,0)),0)</f>
        <v>0</v>
      </c>
      <c r="V195" s="171">
        <f>IF(D195&gt;0,(VLOOKUP(D195,Families!$A$5:$I$196,8,0)),0)</f>
        <v>0</v>
      </c>
      <c r="W195" s="172">
        <f>IF(D195&gt;0,(VLOOKUP(D195,Families!$A$5:$I$196,9,0)),0)</f>
        <v>0</v>
      </c>
    </row>
    <row r="196" spans="1:23" s="173" customFormat="1" ht="15" customHeight="1" x14ac:dyDescent="0.3">
      <c r="A196" s="257"/>
      <c r="B196" s="258"/>
      <c r="C196" s="258"/>
      <c r="D196" s="250"/>
      <c r="E196" s="156">
        <f>IF(D196&gt;0,(VLOOKUP(D196,Families!$A$5:$I$196,2,0)),0)</f>
        <v>0</v>
      </c>
      <c r="F196" s="157"/>
      <c r="G196" s="157" t="s">
        <v>46</v>
      </c>
      <c r="H196" s="158"/>
      <c r="I196" s="159">
        <f>IF(F196=0,0,(H196*(VLOOKUP(F196,'Fee Schedule'!$C$2:$D$40,2,FALSE))))</f>
        <v>0</v>
      </c>
      <c r="J196" s="160" t="b">
        <f>IF(D196&gt;0,(IF(F196='Fee Schedule'!$C$2,'Fee Schedule'!$G$2,(IF(F196='Fee Schedule'!$C$3,'Fee Schedule'!$G$2,(IF(F196='Fee Schedule'!$C$4,'Fee Schedule'!$G$2,(IF(F196='Fee Schedule'!$C$5,'Fee Schedule'!$G$2,(IF(F196='Fee Schedule'!$C$6,'Fee Schedule'!$G$2,(IF(F196='Fee Schedule'!$C$7,'Fee Schedule'!$G$2,(IF(F196='Fee Schedule'!$C$14,'Fee Schedule'!$G$2,(IF(F196='Fee Schedule'!$C$26,'Fee Schedule'!$G$2,(VLOOKUP(D196,Families!$A$5:$I$196,4,0)))))))))))))))))))</f>
        <v>0</v>
      </c>
      <c r="K196" s="157"/>
      <c r="L196" s="178" t="b">
        <f>IF(D196&gt;0,(VLOOKUP(D196,Families!$A$5:$I$196,5,0)))</f>
        <v>0</v>
      </c>
      <c r="M196" s="222"/>
      <c r="N196" s="208"/>
      <c r="O196" s="208"/>
      <c r="P196" s="208"/>
      <c r="Q196" s="208"/>
      <c r="R196" s="208"/>
      <c r="S196" s="208"/>
      <c r="T196" s="162">
        <f>IF(D196&gt;0,(VLOOKUP(D196,Families!$A$5:$I$196,3,0)),0)</f>
        <v>0</v>
      </c>
      <c r="U196" s="163">
        <f>IF(D196&gt;0,(VLOOKUP(D196,Families!$A$5:$I$196,7,0)),0)</f>
        <v>0</v>
      </c>
      <c r="V196" s="171">
        <f>IF(D196&gt;0,(VLOOKUP(D196,Families!$A$5:$I$196,8,0)),0)</f>
        <v>0</v>
      </c>
      <c r="W196" s="172">
        <f>IF(D196&gt;0,(VLOOKUP(D196,Families!$A$5:$I$196,9,0)),0)</f>
        <v>0</v>
      </c>
    </row>
    <row r="197" spans="1:23" s="173" customFormat="1" ht="15" customHeight="1" x14ac:dyDescent="0.3">
      <c r="A197" s="257"/>
      <c r="B197" s="258"/>
      <c r="C197" s="258"/>
      <c r="D197" s="250"/>
      <c r="E197" s="156">
        <f>IF(D197&gt;0,(VLOOKUP(D197,Families!$A$5:$I$196,2,0)),0)</f>
        <v>0</v>
      </c>
      <c r="F197" s="157"/>
      <c r="G197" s="157" t="s">
        <v>46</v>
      </c>
      <c r="H197" s="158"/>
      <c r="I197" s="159">
        <f>IF(F197=0,0,(H197*(VLOOKUP(F197,'Fee Schedule'!$C$2:$D$40,2,FALSE))))</f>
        <v>0</v>
      </c>
      <c r="J197" s="160" t="b">
        <f>IF(D197&gt;0,(IF(F197='Fee Schedule'!$C$2,'Fee Schedule'!$G$2,(IF(F197='Fee Schedule'!$C$3,'Fee Schedule'!$G$2,(IF(F197='Fee Schedule'!$C$4,'Fee Schedule'!$G$2,(IF(F197='Fee Schedule'!$C$5,'Fee Schedule'!$G$2,(IF(F197='Fee Schedule'!$C$6,'Fee Schedule'!$G$2,(IF(F197='Fee Schedule'!$C$7,'Fee Schedule'!$G$2,(IF(F197='Fee Schedule'!$C$14,'Fee Schedule'!$G$2,(IF(F197='Fee Schedule'!$C$26,'Fee Schedule'!$G$2,(VLOOKUP(D197,Families!$A$5:$I$196,4,0)))))))))))))))))))</f>
        <v>0</v>
      </c>
      <c r="K197" s="157"/>
      <c r="L197" s="178" t="b">
        <f>IF(D197&gt;0,(VLOOKUP(D197,Families!$A$5:$I$196,5,0)))</f>
        <v>0</v>
      </c>
      <c r="M197" s="222"/>
      <c r="N197" s="208" t="s">
        <v>46</v>
      </c>
      <c r="O197" s="208"/>
      <c r="P197" s="208"/>
      <c r="Q197" s="208"/>
      <c r="R197" s="208"/>
      <c r="S197" s="208"/>
      <c r="T197" s="162">
        <f>IF(D197&gt;0,(VLOOKUP(D197,Families!$A$5:$I$196,3,0)),0)</f>
        <v>0</v>
      </c>
      <c r="U197" s="163">
        <f>IF(D197&gt;0,(VLOOKUP(D197,Families!$A$5:$I$196,7,0)),0)</f>
        <v>0</v>
      </c>
      <c r="V197" s="171">
        <f>IF(D197&gt;0,(VLOOKUP(D197,Families!$A$5:$I$196,8,0)),0)</f>
        <v>0</v>
      </c>
      <c r="W197" s="172">
        <f>IF(D197&gt;0,(VLOOKUP(D197,Families!$A$5:$I$196,9,0)),0)</f>
        <v>0</v>
      </c>
    </row>
    <row r="198" spans="1:23" s="173" customFormat="1" ht="15" customHeight="1" x14ac:dyDescent="0.3">
      <c r="A198" s="257"/>
      <c r="B198" s="258"/>
      <c r="C198" s="258"/>
      <c r="D198" s="250"/>
      <c r="E198" s="156">
        <f>IF(D198&gt;0,(VLOOKUP(D198,Families!$A$5:$I$196,2,0)),0)</f>
        <v>0</v>
      </c>
      <c r="F198" s="157"/>
      <c r="G198" s="157" t="s">
        <v>46</v>
      </c>
      <c r="H198" s="158"/>
      <c r="I198" s="159">
        <f>IF(F198=0,0,(H198*(VLOOKUP(F198,'Fee Schedule'!$C$2:$D$40,2,FALSE))))</f>
        <v>0</v>
      </c>
      <c r="J198" s="160" t="b">
        <f>IF(D198&gt;0,(IF(F198='Fee Schedule'!$C$2,'Fee Schedule'!$G$2,(IF(F198='Fee Schedule'!$C$3,'Fee Schedule'!$G$2,(IF(F198='Fee Schedule'!$C$4,'Fee Schedule'!$G$2,(IF(F198='Fee Schedule'!$C$5,'Fee Schedule'!$G$2,(IF(F198='Fee Schedule'!$C$6,'Fee Schedule'!$G$2,(IF(F198='Fee Schedule'!$C$7,'Fee Schedule'!$G$2,(IF(F198='Fee Schedule'!$C$14,'Fee Schedule'!$G$2,(IF(F198='Fee Schedule'!$C$26,'Fee Schedule'!$G$2,(VLOOKUP(D198,Families!$A$5:$I$196,4,0)))))))))))))))))))</f>
        <v>0</v>
      </c>
      <c r="K198" s="157"/>
      <c r="L198" s="178" t="b">
        <f>IF(D198&gt;0,(VLOOKUP(D198,Families!$A$5:$I$196,5,0)))</f>
        <v>0</v>
      </c>
      <c r="M198" s="222"/>
      <c r="N198" s="208"/>
      <c r="O198" s="208"/>
      <c r="P198" s="208"/>
      <c r="Q198" s="208"/>
      <c r="R198" s="208"/>
      <c r="S198" s="208"/>
      <c r="T198" s="162">
        <f>IF(D198&gt;0,(VLOOKUP(D198,Families!$A$5:$I$196,3,0)),0)</f>
        <v>0</v>
      </c>
      <c r="U198" s="163">
        <f>IF(D198&gt;0,(VLOOKUP(D198,Families!$A$5:$I$196,7,0)),0)</f>
        <v>0</v>
      </c>
      <c r="V198" s="171">
        <f>IF(D198&gt;0,(VLOOKUP(D198,Families!$A$5:$I$196,8,0)),0)</f>
        <v>0</v>
      </c>
      <c r="W198" s="172">
        <f>IF(D198&gt;0,(VLOOKUP(D198,Families!$A$5:$I$196,9,0)),0)</f>
        <v>0</v>
      </c>
    </row>
    <row r="199" spans="1:23" s="173" customFormat="1" ht="15" customHeight="1" x14ac:dyDescent="0.3">
      <c r="A199" s="257"/>
      <c r="B199" s="258"/>
      <c r="C199" s="258"/>
      <c r="D199" s="250"/>
      <c r="E199" s="156">
        <f>IF(D199&gt;0,(VLOOKUP(D199,Families!$A$5:$I$196,2,0)),0)</f>
        <v>0</v>
      </c>
      <c r="F199" s="157"/>
      <c r="G199" s="157" t="s">
        <v>46</v>
      </c>
      <c r="H199" s="158"/>
      <c r="I199" s="159">
        <f>IF(F199=0,0,(H199*(VLOOKUP(F199,'Fee Schedule'!$C$2:$D$40,2,FALSE))))</f>
        <v>0</v>
      </c>
      <c r="J199" s="160" t="b">
        <f>IF(D199&gt;0,(IF(F199='Fee Schedule'!$C$2,'Fee Schedule'!$G$2,(IF(F199='Fee Schedule'!$C$3,'Fee Schedule'!$G$2,(IF(F199='Fee Schedule'!$C$4,'Fee Schedule'!$G$2,(IF(F199='Fee Schedule'!$C$5,'Fee Schedule'!$G$2,(IF(F199='Fee Schedule'!$C$6,'Fee Schedule'!$G$2,(IF(F199='Fee Schedule'!$C$7,'Fee Schedule'!$G$2,(IF(F199='Fee Schedule'!$C$14,'Fee Schedule'!$G$2,(IF(F199='Fee Schedule'!$C$26,'Fee Schedule'!$G$2,(VLOOKUP(D199,Families!$A$5:$I$196,4,0)))))))))))))))))))</f>
        <v>0</v>
      </c>
      <c r="K199" s="157"/>
      <c r="L199" s="178" t="b">
        <f>IF(D199&gt;0,(VLOOKUP(D199,Families!$A$5:$I$196,5,0)))</f>
        <v>0</v>
      </c>
      <c r="M199" s="222"/>
      <c r="N199" s="208"/>
      <c r="O199" s="208"/>
      <c r="P199" s="208"/>
      <c r="Q199" s="208"/>
      <c r="R199" s="208"/>
      <c r="S199" s="208"/>
      <c r="T199" s="162">
        <f>IF(D199&gt;0,(VLOOKUP(D199,Families!$A$5:$I$196,3,0)),0)</f>
        <v>0</v>
      </c>
      <c r="U199" s="163">
        <f>IF(D199&gt;0,(VLOOKUP(D199,Families!$A$5:$I$196,7,0)),0)</f>
        <v>0</v>
      </c>
      <c r="V199" s="171">
        <f>IF(D199&gt;0,(VLOOKUP(D199,Families!$A$5:$I$196,8,0)),0)</f>
        <v>0</v>
      </c>
      <c r="W199" s="172">
        <f>IF(D199&gt;0,(VLOOKUP(D199,Families!$A$5:$I$196,9,0)),0)</f>
        <v>0</v>
      </c>
    </row>
    <row r="200" spans="1:23" s="173" customFormat="1" ht="15" customHeight="1" x14ac:dyDescent="0.3">
      <c r="A200" s="257"/>
      <c r="B200" s="258"/>
      <c r="C200" s="258"/>
      <c r="D200" s="250"/>
      <c r="E200" s="156">
        <f>IF(D200&gt;0,(VLOOKUP(D200,Families!$A$5:$I$196,2,0)),0)</f>
        <v>0</v>
      </c>
      <c r="F200" s="157"/>
      <c r="G200" s="157" t="s">
        <v>46</v>
      </c>
      <c r="H200" s="158"/>
      <c r="I200" s="159">
        <f>IF(F200=0,0,(H200*(VLOOKUP(F200,'Fee Schedule'!$C$2:$D$40,2,FALSE))))</f>
        <v>0</v>
      </c>
      <c r="J200" s="160" t="b">
        <f>IF(D200&gt;0,(IF(F200='Fee Schedule'!$C$2,'Fee Schedule'!$G$2,(IF(F200='Fee Schedule'!$C$3,'Fee Schedule'!$G$2,(IF(F200='Fee Schedule'!$C$4,'Fee Schedule'!$G$2,(IF(F200='Fee Schedule'!$C$5,'Fee Schedule'!$G$2,(IF(F200='Fee Schedule'!$C$6,'Fee Schedule'!$G$2,(IF(F200='Fee Schedule'!$C$7,'Fee Schedule'!$G$2,(IF(F200='Fee Schedule'!$C$14,'Fee Schedule'!$G$2,(IF(F200='Fee Schedule'!$C$26,'Fee Schedule'!$G$2,(VLOOKUP(D200,Families!$A$5:$I$196,4,0)))))))))))))))))))</f>
        <v>0</v>
      </c>
      <c r="K200" s="157"/>
      <c r="L200" s="178" t="b">
        <f>IF(D200&gt;0,(VLOOKUP(D200,Families!$A$5:$I$196,5,0)))</f>
        <v>0</v>
      </c>
      <c r="M200" s="222"/>
      <c r="N200" s="208"/>
      <c r="O200" s="208"/>
      <c r="P200" s="208"/>
      <c r="Q200" s="208"/>
      <c r="R200" s="208"/>
      <c r="S200" s="208"/>
      <c r="T200" s="162">
        <f>IF(D200&gt;0,(VLOOKUP(D200,Families!$A$5:$I$196,3,0)),0)</f>
        <v>0</v>
      </c>
      <c r="U200" s="163">
        <f>IF(D200&gt;0,(VLOOKUP(D200,Families!$A$5:$I$196,7,0)),0)</f>
        <v>0</v>
      </c>
      <c r="V200" s="171">
        <f>IF(D200&gt;0,(VLOOKUP(D200,Families!$A$5:$I$196,8,0)),0)</f>
        <v>0</v>
      </c>
      <c r="W200" s="172">
        <f>IF(D200&gt;0,(VLOOKUP(D200,Families!$A$5:$I$196,9,0)),0)</f>
        <v>0</v>
      </c>
    </row>
    <row r="201" spans="1:23" s="173" customFormat="1" ht="15" customHeight="1" x14ac:dyDescent="0.3">
      <c r="A201" s="257"/>
      <c r="B201" s="258"/>
      <c r="C201" s="258"/>
      <c r="D201" s="250"/>
      <c r="E201" s="156">
        <f>IF(D201&gt;0,(VLOOKUP(D201,Families!$A$5:$I$196,2,0)),0)</f>
        <v>0</v>
      </c>
      <c r="F201" s="157"/>
      <c r="G201" s="157" t="s">
        <v>46</v>
      </c>
      <c r="H201" s="158"/>
      <c r="I201" s="159">
        <f>IF(F201=0,0,(H201*(VLOOKUP(F201,'Fee Schedule'!$C$2:$D$40,2,FALSE))))</f>
        <v>0</v>
      </c>
      <c r="J201" s="160" t="b">
        <f>IF(D201&gt;0,(IF(F201='Fee Schedule'!$C$2,'Fee Schedule'!$G$2,(IF(F201='Fee Schedule'!$C$3,'Fee Schedule'!$G$2,(IF(F201='Fee Schedule'!$C$4,'Fee Schedule'!$G$2,(IF(F201='Fee Schedule'!$C$5,'Fee Schedule'!$G$2,(IF(F201='Fee Schedule'!$C$6,'Fee Schedule'!$G$2,(IF(F201='Fee Schedule'!$C$7,'Fee Schedule'!$G$2,(IF(F201='Fee Schedule'!$C$14,'Fee Schedule'!$G$2,(IF(F201='Fee Schedule'!$C$26,'Fee Schedule'!$G$2,(VLOOKUP(D201,Families!$A$5:$I$196,4,0)))))))))))))))))))</f>
        <v>0</v>
      </c>
      <c r="K201" s="157"/>
      <c r="L201" s="178" t="b">
        <f>IF(D201&gt;0,(VLOOKUP(D201,Families!$A$5:$I$196,5,0)))</f>
        <v>0</v>
      </c>
      <c r="M201" s="222"/>
      <c r="N201" s="208"/>
      <c r="O201" s="208"/>
      <c r="P201" s="208"/>
      <c r="Q201" s="208"/>
      <c r="R201" s="208"/>
      <c r="S201" s="208"/>
      <c r="T201" s="162">
        <f>IF(D201&gt;0,(VLOOKUP(D201,Families!$A$5:$I$196,3,0)),0)</f>
        <v>0</v>
      </c>
      <c r="U201" s="163">
        <f>IF(D201&gt;0,(VLOOKUP(D201,Families!$A$5:$I$196,7,0)),0)</f>
        <v>0</v>
      </c>
      <c r="V201" s="171">
        <f>IF(D201&gt;0,(VLOOKUP(D201,Families!$A$5:$I$196,8,0)),0)</f>
        <v>0</v>
      </c>
      <c r="W201" s="172">
        <f>IF(D201&gt;0,(VLOOKUP(D201,Families!$A$5:$I$196,9,0)),0)</f>
        <v>0</v>
      </c>
    </row>
    <row r="202" spans="1:23" s="173" customFormat="1" ht="15" customHeight="1" x14ac:dyDescent="0.3">
      <c r="A202" s="257"/>
      <c r="B202" s="258"/>
      <c r="C202" s="258"/>
      <c r="D202" s="250"/>
      <c r="E202" s="156">
        <f>IF(D202&gt;0,(VLOOKUP(D202,Families!$A$5:$I$196,2,0)),0)</f>
        <v>0</v>
      </c>
      <c r="F202" s="157"/>
      <c r="G202" s="157" t="s">
        <v>46</v>
      </c>
      <c r="H202" s="158"/>
      <c r="I202" s="159">
        <f>IF(F202=0,0,(H202*(VLOOKUP(F202,'Fee Schedule'!$C$2:$D$40,2,FALSE))))</f>
        <v>0</v>
      </c>
      <c r="J202" s="160" t="b">
        <f>IF(D202&gt;0,(IF(F202='Fee Schedule'!$C$2,'Fee Schedule'!$G$2,(IF(F202='Fee Schedule'!$C$3,'Fee Schedule'!$G$2,(IF(F202='Fee Schedule'!$C$4,'Fee Schedule'!$G$2,(IF(F202='Fee Schedule'!$C$5,'Fee Schedule'!$G$2,(IF(F202='Fee Schedule'!$C$6,'Fee Schedule'!$G$2,(IF(F202='Fee Schedule'!$C$7,'Fee Schedule'!$G$2,(IF(F202='Fee Schedule'!$C$14,'Fee Schedule'!$G$2,(IF(F202='Fee Schedule'!$C$26,'Fee Schedule'!$G$2,(VLOOKUP(D202,Families!$A$5:$I$196,4,0)))))))))))))))))))</f>
        <v>0</v>
      </c>
      <c r="K202" s="157"/>
      <c r="L202" s="178" t="b">
        <f>IF(D202&gt;0,(VLOOKUP(D202,Families!$A$5:$I$196,5,0)))</f>
        <v>0</v>
      </c>
      <c r="M202" s="222"/>
      <c r="N202" s="208"/>
      <c r="O202" s="208"/>
      <c r="P202" s="208"/>
      <c r="Q202" s="208"/>
      <c r="R202" s="208"/>
      <c r="S202" s="208"/>
      <c r="T202" s="162">
        <f>IF(D202&gt;0,(VLOOKUP(D202,Families!$A$5:$I$196,3,0)),0)</f>
        <v>0</v>
      </c>
      <c r="U202" s="163">
        <f>IF(D202&gt;0,(VLOOKUP(D202,Families!$A$5:$I$196,7,0)),0)</f>
        <v>0</v>
      </c>
      <c r="V202" s="171">
        <f>IF(D202&gt;0,(VLOOKUP(D202,Families!$A$5:$I$196,8,0)),0)</f>
        <v>0</v>
      </c>
      <c r="W202" s="172">
        <f>IF(D202&gt;0,(VLOOKUP(D202,Families!$A$5:$I$196,9,0)),0)</f>
        <v>0</v>
      </c>
    </row>
    <row r="203" spans="1:23" s="173" customFormat="1" ht="15" customHeight="1" x14ac:dyDescent="0.3">
      <c r="A203" s="257"/>
      <c r="B203" s="258"/>
      <c r="C203" s="258"/>
      <c r="D203" s="250"/>
      <c r="E203" s="156">
        <f>IF(D203&gt;0,(VLOOKUP(D203,Families!$A$5:$I$196,2,0)),0)</f>
        <v>0</v>
      </c>
      <c r="F203" s="157"/>
      <c r="G203" s="157" t="s">
        <v>46</v>
      </c>
      <c r="H203" s="158"/>
      <c r="I203" s="159">
        <f>IF(F203=0,0,(H203*(VLOOKUP(F203,'Fee Schedule'!$C$2:$D$40,2,FALSE))))</f>
        <v>0</v>
      </c>
      <c r="J203" s="160" t="b">
        <f>IF(D203&gt;0,(IF(F203='Fee Schedule'!$C$2,'Fee Schedule'!$G$2,(IF(F203='Fee Schedule'!$C$3,'Fee Schedule'!$G$2,(IF(F203='Fee Schedule'!$C$4,'Fee Schedule'!$G$2,(IF(F203='Fee Schedule'!$C$5,'Fee Schedule'!$G$2,(IF(F203='Fee Schedule'!$C$6,'Fee Schedule'!$G$2,(IF(F203='Fee Schedule'!$C$7,'Fee Schedule'!$G$2,(IF(F203='Fee Schedule'!$C$14,'Fee Schedule'!$G$2,(IF(F203='Fee Schedule'!$C$26,'Fee Schedule'!$G$2,(VLOOKUP(D203,Families!$A$5:$I$196,4,0)))))))))))))))))))</f>
        <v>0</v>
      </c>
      <c r="K203" s="157"/>
      <c r="L203" s="178" t="b">
        <f>IF(D203&gt;0,(VLOOKUP(D203,Families!$A$5:$I$196,5,0)))</f>
        <v>0</v>
      </c>
      <c r="M203" s="222"/>
      <c r="N203" s="208"/>
      <c r="O203" s="208"/>
      <c r="P203" s="208"/>
      <c r="Q203" s="208"/>
      <c r="R203" s="208"/>
      <c r="S203" s="208"/>
      <c r="T203" s="162">
        <f>IF(D203&gt;0,(VLOOKUP(D203,Families!$A$5:$I$196,3,0)),0)</f>
        <v>0</v>
      </c>
      <c r="U203" s="163">
        <f>IF(D203&gt;0,(VLOOKUP(D203,Families!$A$5:$I$196,7,0)),0)</f>
        <v>0</v>
      </c>
      <c r="V203" s="171">
        <f>IF(D203&gt;0,(VLOOKUP(D203,Families!$A$5:$I$196,8,0)),0)</f>
        <v>0</v>
      </c>
      <c r="W203" s="172">
        <f>IF(D203&gt;0,(VLOOKUP(D203,Families!$A$5:$I$196,9,0)),0)</f>
        <v>0</v>
      </c>
    </row>
    <row r="204" spans="1:23" s="173" customFormat="1" ht="15" customHeight="1" x14ac:dyDescent="0.3">
      <c r="A204" s="257"/>
      <c r="B204" s="258"/>
      <c r="C204" s="258"/>
      <c r="D204" s="250"/>
      <c r="E204" s="156">
        <f>IF(D204&gt;0,(VLOOKUP(D204,Families!$A$5:$I$196,2,0)),0)</f>
        <v>0</v>
      </c>
      <c r="F204" s="157"/>
      <c r="G204" s="157" t="s">
        <v>46</v>
      </c>
      <c r="H204" s="158"/>
      <c r="I204" s="159">
        <f>IF(F204=0,0,(H204*(VLOOKUP(F204,'Fee Schedule'!$C$2:$D$40,2,FALSE))))</f>
        <v>0</v>
      </c>
      <c r="J204" s="160" t="b">
        <f>IF(D204&gt;0,(IF(F204='Fee Schedule'!$C$2,'Fee Schedule'!$G$2,(IF(F204='Fee Schedule'!$C$3,'Fee Schedule'!$G$2,(IF(F204='Fee Schedule'!$C$4,'Fee Schedule'!$G$2,(IF(F204='Fee Schedule'!$C$5,'Fee Schedule'!$G$2,(IF(F204='Fee Schedule'!$C$6,'Fee Schedule'!$G$2,(IF(F204='Fee Schedule'!$C$7,'Fee Schedule'!$G$2,(IF(F204='Fee Schedule'!$C$14,'Fee Schedule'!$G$2,(IF(F204='Fee Schedule'!$C$26,'Fee Schedule'!$G$2,(VLOOKUP(D204,Families!$A$5:$I$196,4,0)))))))))))))))))))</f>
        <v>0</v>
      </c>
      <c r="K204" s="157"/>
      <c r="L204" s="178" t="b">
        <f>IF(D204&gt;0,(VLOOKUP(D204,Families!$A$5:$I$196,5,0)))</f>
        <v>0</v>
      </c>
      <c r="M204" s="222"/>
      <c r="N204" s="208"/>
      <c r="O204" s="208"/>
      <c r="P204" s="208"/>
      <c r="Q204" s="208"/>
      <c r="R204" s="208"/>
      <c r="S204" s="208"/>
      <c r="T204" s="162">
        <f>IF(D204&gt;0,(VLOOKUP(D204,Families!$A$5:$I$196,3,0)),0)</f>
        <v>0</v>
      </c>
      <c r="U204" s="163">
        <f>IF(D204&gt;0,(VLOOKUP(D204,Families!$A$5:$I$196,7,0)),0)</f>
        <v>0</v>
      </c>
      <c r="V204" s="171">
        <f>IF(D204&gt;0,(VLOOKUP(D204,Families!$A$5:$I$196,8,0)),0)</f>
        <v>0</v>
      </c>
      <c r="W204" s="172">
        <f>IF(D204&gt;0,(VLOOKUP(D204,Families!$A$5:$I$196,9,0)),0)</f>
        <v>0</v>
      </c>
    </row>
    <row r="205" spans="1:23" s="173" customFormat="1" ht="15" customHeight="1" x14ac:dyDescent="0.3">
      <c r="A205" s="257"/>
      <c r="B205" s="258"/>
      <c r="C205" s="258"/>
      <c r="D205" s="250"/>
      <c r="E205" s="156">
        <f>IF(D205&gt;0,(VLOOKUP(D205,Families!$A$5:$I$196,2,0)),0)</f>
        <v>0</v>
      </c>
      <c r="F205" s="157"/>
      <c r="G205" s="157" t="s">
        <v>46</v>
      </c>
      <c r="H205" s="158"/>
      <c r="I205" s="159">
        <f>IF(F205=0,0,(H205*(VLOOKUP(F205,'Fee Schedule'!$C$2:$D$40,2,FALSE))))</f>
        <v>0</v>
      </c>
      <c r="J205" s="160" t="b">
        <f>IF(D205&gt;0,(IF(F205='Fee Schedule'!$C$2,'Fee Schedule'!$G$2,(IF(F205='Fee Schedule'!$C$3,'Fee Schedule'!$G$2,(IF(F205='Fee Schedule'!$C$4,'Fee Schedule'!$G$2,(IF(F205='Fee Schedule'!$C$5,'Fee Schedule'!$G$2,(IF(F205='Fee Schedule'!$C$6,'Fee Schedule'!$G$2,(IF(F205='Fee Schedule'!$C$7,'Fee Schedule'!$G$2,(IF(F205='Fee Schedule'!$C$14,'Fee Schedule'!$G$2,(IF(F205='Fee Schedule'!$C$26,'Fee Schedule'!$G$2,(VLOOKUP(D205,Families!$A$5:$I$196,4,0)))))))))))))))))))</f>
        <v>0</v>
      </c>
      <c r="K205" s="157"/>
      <c r="L205" s="178" t="b">
        <f>IF(D205&gt;0,(VLOOKUP(D205,Families!$A$5:$I$196,5,0)))</f>
        <v>0</v>
      </c>
      <c r="M205" s="222"/>
      <c r="N205" s="208"/>
      <c r="O205" s="208"/>
      <c r="P205" s="208"/>
      <c r="Q205" s="208"/>
      <c r="R205" s="208"/>
      <c r="S205" s="208"/>
      <c r="T205" s="162">
        <f>IF(D205&gt;0,(VLOOKUP(D205,Families!$A$5:$I$196,3,0)),0)</f>
        <v>0</v>
      </c>
      <c r="U205" s="163">
        <f>IF(D205&gt;0,(VLOOKUP(D205,Families!$A$5:$I$196,7,0)),0)</f>
        <v>0</v>
      </c>
      <c r="V205" s="171">
        <f>IF(D205&gt;0,(VLOOKUP(D205,Families!$A$5:$I$196,8,0)),0)</f>
        <v>0</v>
      </c>
      <c r="W205" s="172">
        <f>IF(D205&gt;0,(VLOOKUP(D205,Families!$A$5:$I$196,9,0)),0)</f>
        <v>0</v>
      </c>
    </row>
    <row r="206" spans="1:23" s="173" customFormat="1" ht="15" customHeight="1" x14ac:dyDescent="0.3">
      <c r="A206" s="257"/>
      <c r="B206" s="258"/>
      <c r="C206" s="258"/>
      <c r="D206" s="250"/>
      <c r="E206" s="156">
        <f>IF(D206&gt;0,(VLOOKUP(D206,Families!$A$5:$I$196,2,0)),0)</f>
        <v>0</v>
      </c>
      <c r="F206" s="157"/>
      <c r="G206" s="157" t="s">
        <v>46</v>
      </c>
      <c r="H206" s="158"/>
      <c r="I206" s="159">
        <f>IF(F206=0,0,(H206*(VLOOKUP(F206,'Fee Schedule'!$C$2:$D$40,2,FALSE))))</f>
        <v>0</v>
      </c>
      <c r="J206" s="160" t="b">
        <f>IF(D206&gt;0,(IF(F206='Fee Schedule'!$C$2,'Fee Schedule'!$G$2,(IF(F206='Fee Schedule'!$C$3,'Fee Schedule'!$G$2,(IF(F206='Fee Schedule'!$C$4,'Fee Schedule'!$G$2,(IF(F206='Fee Schedule'!$C$5,'Fee Schedule'!$G$2,(IF(F206='Fee Schedule'!$C$6,'Fee Schedule'!$G$2,(IF(F206='Fee Schedule'!$C$7,'Fee Schedule'!$G$2,(IF(F206='Fee Schedule'!$C$14,'Fee Schedule'!$G$2,(IF(F206='Fee Schedule'!$C$26,'Fee Schedule'!$G$2,(VLOOKUP(D206,Families!$A$5:$I$196,4,0)))))))))))))))))))</f>
        <v>0</v>
      </c>
      <c r="K206" s="157"/>
      <c r="L206" s="178" t="b">
        <f>IF(D206&gt;0,(VLOOKUP(D206,Families!$A$5:$I$196,5,0)))</f>
        <v>0</v>
      </c>
      <c r="M206" s="222"/>
      <c r="N206" s="208"/>
      <c r="O206" s="208"/>
      <c r="P206" s="208"/>
      <c r="Q206" s="208"/>
      <c r="R206" s="208"/>
      <c r="S206" s="208"/>
      <c r="T206" s="162">
        <f>IF(D206&gt;0,(VLOOKUP(D206,Families!$A$5:$I$196,3,0)),0)</f>
        <v>0</v>
      </c>
      <c r="U206" s="163">
        <f>IF(D206&gt;0,(VLOOKUP(D206,Families!$A$5:$I$196,7,0)),0)</f>
        <v>0</v>
      </c>
      <c r="V206" s="171">
        <f>IF(D206&gt;0,(VLOOKUP(D206,Families!$A$5:$I$196,8,0)),0)</f>
        <v>0</v>
      </c>
      <c r="W206" s="172">
        <f>IF(D206&gt;0,(VLOOKUP(D206,Families!$A$5:$I$196,9,0)),0)</f>
        <v>0</v>
      </c>
    </row>
    <row r="207" spans="1:23" s="173" customFormat="1" ht="15" customHeight="1" x14ac:dyDescent="0.3">
      <c r="A207" s="257"/>
      <c r="B207" s="258"/>
      <c r="C207" s="258"/>
      <c r="D207" s="250"/>
      <c r="E207" s="156">
        <f>IF(D207&gt;0,(VLOOKUP(D207,Families!$A$5:$I$196,2,0)),0)</f>
        <v>0</v>
      </c>
      <c r="F207" s="157"/>
      <c r="G207" s="157" t="s">
        <v>46</v>
      </c>
      <c r="H207" s="158"/>
      <c r="I207" s="159">
        <f>IF(F207=0,0,(H207*(VLOOKUP(F207,'Fee Schedule'!$C$2:$D$40,2,FALSE))))</f>
        <v>0</v>
      </c>
      <c r="J207" s="160" t="b">
        <f>IF(D207&gt;0,(IF(F207='Fee Schedule'!$C$2,'Fee Schedule'!$G$2,(IF(F207='Fee Schedule'!$C$3,'Fee Schedule'!$G$2,(IF(F207='Fee Schedule'!$C$4,'Fee Schedule'!$G$2,(IF(F207='Fee Schedule'!$C$5,'Fee Schedule'!$G$2,(IF(F207='Fee Schedule'!$C$6,'Fee Schedule'!$G$2,(IF(F207='Fee Schedule'!$C$7,'Fee Schedule'!$G$2,(IF(F207='Fee Schedule'!$C$14,'Fee Schedule'!$G$2,(IF(F207='Fee Schedule'!$C$26,'Fee Schedule'!$G$2,(VLOOKUP(D207,Families!$A$5:$I$196,4,0)))))))))))))))))))</f>
        <v>0</v>
      </c>
      <c r="K207" s="157"/>
      <c r="L207" s="178" t="b">
        <f>IF(D207&gt;0,(VLOOKUP(D207,Families!$A$5:$I$196,5,0)))</f>
        <v>0</v>
      </c>
      <c r="M207" s="222"/>
      <c r="N207" s="208"/>
      <c r="O207" s="208"/>
      <c r="P207" s="208"/>
      <c r="Q207" s="208"/>
      <c r="R207" s="208"/>
      <c r="S207" s="208"/>
      <c r="T207" s="162">
        <f>IF(D207&gt;0,(VLOOKUP(D207,Families!$A$5:$I$196,3,0)),0)</f>
        <v>0</v>
      </c>
      <c r="U207" s="163">
        <f>IF(D207&gt;0,(VLOOKUP(D207,Families!$A$5:$I$196,7,0)),0)</f>
        <v>0</v>
      </c>
      <c r="V207" s="171">
        <f>IF(D207&gt;0,(VLOOKUP(D207,Families!$A$5:$I$196,8,0)),0)</f>
        <v>0</v>
      </c>
      <c r="W207" s="172">
        <f>IF(D207&gt;0,(VLOOKUP(D207,Families!$A$5:$I$196,9,0)),0)</f>
        <v>0</v>
      </c>
    </row>
    <row r="208" spans="1:23" s="173" customFormat="1" ht="15" customHeight="1" x14ac:dyDescent="0.3">
      <c r="A208" s="257"/>
      <c r="B208" s="258"/>
      <c r="C208" s="258"/>
      <c r="D208" s="250"/>
      <c r="E208" s="156">
        <f>IF(D208&gt;0,(VLOOKUP(D208,Families!$A$5:$I$196,2,0)),0)</f>
        <v>0</v>
      </c>
      <c r="F208" s="157"/>
      <c r="G208" s="157" t="s">
        <v>46</v>
      </c>
      <c r="H208" s="158"/>
      <c r="I208" s="159">
        <f>IF(F208=0,0,(H208*(VLOOKUP(F208,'Fee Schedule'!$C$2:$D$40,2,FALSE))))</f>
        <v>0</v>
      </c>
      <c r="J208" s="160" t="b">
        <f>IF(D208&gt;0,(IF(F208='Fee Schedule'!$C$2,'Fee Schedule'!$G$2,(IF(F208='Fee Schedule'!$C$3,'Fee Schedule'!$G$2,(IF(F208='Fee Schedule'!$C$4,'Fee Schedule'!$G$2,(IF(F208='Fee Schedule'!$C$5,'Fee Schedule'!$G$2,(IF(F208='Fee Schedule'!$C$6,'Fee Schedule'!$G$2,(IF(F208='Fee Schedule'!$C$7,'Fee Schedule'!$G$2,(IF(F208='Fee Schedule'!$C$14,'Fee Schedule'!$G$2,(IF(F208='Fee Schedule'!$C$26,'Fee Schedule'!$G$2,(VLOOKUP(D208,Families!$A$5:$I$196,4,0)))))))))))))))))))</f>
        <v>0</v>
      </c>
      <c r="K208" s="157"/>
      <c r="L208" s="178" t="b">
        <f>IF(D208&gt;0,(VLOOKUP(D208,Families!$A$5:$I$196,5,0)))</f>
        <v>0</v>
      </c>
      <c r="M208" s="222"/>
      <c r="N208" s="208"/>
      <c r="O208" s="208"/>
      <c r="P208" s="208"/>
      <c r="Q208" s="208"/>
      <c r="R208" s="208"/>
      <c r="S208" s="208"/>
      <c r="T208" s="162">
        <f>IF(D208&gt;0,(VLOOKUP(D208,Families!$A$5:$I$196,3,0)),0)</f>
        <v>0</v>
      </c>
      <c r="U208" s="163">
        <f>IF(D208&gt;0,(VLOOKUP(D208,Families!$A$5:$I$196,7,0)),0)</f>
        <v>0</v>
      </c>
      <c r="V208" s="171">
        <f>IF(D208&gt;0,(VLOOKUP(D208,Families!$A$5:$I$196,8,0)),0)</f>
        <v>0</v>
      </c>
      <c r="W208" s="172">
        <f>IF(D208&gt;0,(VLOOKUP(D208,Families!$A$5:$I$196,9,0)),0)</f>
        <v>0</v>
      </c>
    </row>
    <row r="209" spans="1:23" s="173" customFormat="1" ht="15" customHeight="1" x14ac:dyDescent="0.3">
      <c r="A209" s="257"/>
      <c r="B209" s="258"/>
      <c r="C209" s="258"/>
      <c r="D209" s="250"/>
      <c r="E209" s="156">
        <f>IF(D209&gt;0,(VLOOKUP(D209,Families!$A$5:$I$196,2,0)),0)</f>
        <v>0</v>
      </c>
      <c r="F209" s="157"/>
      <c r="G209" s="157" t="s">
        <v>46</v>
      </c>
      <c r="H209" s="158"/>
      <c r="I209" s="159">
        <f>IF(F209=0,0,(H209*(VLOOKUP(F209,'Fee Schedule'!$C$2:$D$40,2,FALSE))))</f>
        <v>0</v>
      </c>
      <c r="J209" s="160" t="b">
        <f>IF(D209&gt;0,(IF(F209='Fee Schedule'!$C$2,'Fee Schedule'!$G$2,(IF(F209='Fee Schedule'!$C$3,'Fee Schedule'!$G$2,(IF(F209='Fee Schedule'!$C$4,'Fee Schedule'!$G$2,(IF(F209='Fee Schedule'!$C$5,'Fee Schedule'!$G$2,(IF(F209='Fee Schedule'!$C$6,'Fee Schedule'!$G$2,(IF(F209='Fee Schedule'!$C$7,'Fee Schedule'!$G$2,(IF(F209='Fee Schedule'!$C$14,'Fee Schedule'!$G$2,(IF(F209='Fee Schedule'!$C$26,'Fee Schedule'!$G$2,(VLOOKUP(D209,Families!$A$5:$I$196,4,0)))))))))))))))))))</f>
        <v>0</v>
      </c>
      <c r="K209" s="157"/>
      <c r="L209" s="178" t="b">
        <f>IF(D209&gt;0,(VLOOKUP(D209,Families!$A$5:$I$196,5,0)))</f>
        <v>0</v>
      </c>
      <c r="M209" s="222"/>
      <c r="N209" s="208"/>
      <c r="O209" s="208"/>
      <c r="P209" s="208"/>
      <c r="Q209" s="208"/>
      <c r="R209" s="208"/>
      <c r="S209" s="208"/>
      <c r="T209" s="162">
        <f>IF(D209&gt;0,(VLOOKUP(D209,Families!$A$5:$I$196,3,0)),0)</f>
        <v>0</v>
      </c>
      <c r="U209" s="163">
        <f>IF(D209&gt;0,(VLOOKUP(D209,Families!$A$5:$I$196,7,0)),0)</f>
        <v>0</v>
      </c>
      <c r="V209" s="171">
        <f>IF(D209&gt;0,(VLOOKUP(D209,Families!$A$5:$I$196,8,0)),0)</f>
        <v>0</v>
      </c>
      <c r="W209" s="172">
        <f>IF(D209&gt;0,(VLOOKUP(D209,Families!$A$5:$I$196,9,0)),0)</f>
        <v>0</v>
      </c>
    </row>
    <row r="210" spans="1:23" s="173" customFormat="1" ht="15" customHeight="1" x14ac:dyDescent="0.3">
      <c r="A210" s="257"/>
      <c r="B210" s="258"/>
      <c r="C210" s="258"/>
      <c r="D210" s="250"/>
      <c r="E210" s="156">
        <f>IF(D210&gt;0,(VLOOKUP(D210,Families!$A$5:$I$196,2,0)),0)</f>
        <v>0</v>
      </c>
      <c r="F210" s="157"/>
      <c r="G210" s="157" t="s">
        <v>46</v>
      </c>
      <c r="H210" s="158"/>
      <c r="I210" s="159">
        <f>IF(F210=0,0,(H210*(VLOOKUP(F210,'Fee Schedule'!$C$2:$D$40,2,FALSE))))</f>
        <v>0</v>
      </c>
      <c r="J210" s="160" t="b">
        <f>IF(D210&gt;0,(IF(F210='Fee Schedule'!$C$2,'Fee Schedule'!$G$2,(IF(F210='Fee Schedule'!$C$3,'Fee Schedule'!$G$2,(IF(F210='Fee Schedule'!$C$4,'Fee Schedule'!$G$2,(IF(F210='Fee Schedule'!$C$5,'Fee Schedule'!$G$2,(IF(F210='Fee Schedule'!$C$6,'Fee Schedule'!$G$2,(IF(F210='Fee Schedule'!$C$7,'Fee Schedule'!$G$2,(IF(F210='Fee Schedule'!$C$14,'Fee Schedule'!$G$2,(IF(F210='Fee Schedule'!$C$26,'Fee Schedule'!$G$2,(VLOOKUP(D210,Families!$A$5:$I$196,4,0)))))))))))))))))))</f>
        <v>0</v>
      </c>
      <c r="K210" s="157"/>
      <c r="L210" s="178" t="b">
        <f>IF(D210&gt;0,(VLOOKUP(D210,Families!$A$5:$I$196,5,0)))</f>
        <v>0</v>
      </c>
      <c r="M210" s="222"/>
      <c r="N210" s="208"/>
      <c r="O210" s="208"/>
      <c r="P210" s="208"/>
      <c r="Q210" s="208"/>
      <c r="R210" s="208"/>
      <c r="S210" s="208"/>
      <c r="T210" s="162">
        <f>IF(D210&gt;0,(VLOOKUP(D210,Families!$A$5:$I$196,3,0)),0)</f>
        <v>0</v>
      </c>
      <c r="U210" s="163">
        <f>IF(D210&gt;0,(VLOOKUP(D210,Families!$A$5:$I$196,7,0)),0)</f>
        <v>0</v>
      </c>
      <c r="V210" s="171">
        <f>IF(D210&gt;0,(VLOOKUP(D210,Families!$A$5:$I$196,8,0)),0)</f>
        <v>0</v>
      </c>
      <c r="W210" s="172">
        <f>IF(D210&gt;0,(VLOOKUP(D210,Families!$A$5:$I$196,9,0)),0)</f>
        <v>0</v>
      </c>
    </row>
    <row r="211" spans="1:23" s="173" customFormat="1" ht="15" customHeight="1" x14ac:dyDescent="0.3">
      <c r="A211" s="257"/>
      <c r="B211" s="258"/>
      <c r="C211" s="258"/>
      <c r="D211" s="250"/>
      <c r="E211" s="156">
        <f>IF(D211&gt;0,(VLOOKUP(D211,Families!$A$5:$I$196,2,0)),0)</f>
        <v>0</v>
      </c>
      <c r="F211" s="157"/>
      <c r="G211" s="157" t="s">
        <v>46</v>
      </c>
      <c r="H211" s="158"/>
      <c r="I211" s="159">
        <f>IF(F211=0,0,(H211*(VLOOKUP(F211,'Fee Schedule'!$C$2:$D$40,2,FALSE))))</f>
        <v>0</v>
      </c>
      <c r="J211" s="160" t="b">
        <f>IF(D211&gt;0,(IF(F211='Fee Schedule'!$C$2,'Fee Schedule'!$G$2,(IF(F211='Fee Schedule'!$C$3,'Fee Schedule'!$G$2,(IF(F211='Fee Schedule'!$C$4,'Fee Schedule'!$G$2,(IF(F211='Fee Schedule'!$C$5,'Fee Schedule'!$G$2,(IF(F211='Fee Schedule'!$C$6,'Fee Schedule'!$G$2,(IF(F211='Fee Schedule'!$C$7,'Fee Schedule'!$G$2,(IF(F211='Fee Schedule'!$C$14,'Fee Schedule'!$G$2,(IF(F211='Fee Schedule'!$C$26,'Fee Schedule'!$G$2,(VLOOKUP(D211,Families!$A$5:$I$196,4,0)))))))))))))))))))</f>
        <v>0</v>
      </c>
      <c r="K211" s="157"/>
      <c r="L211" s="178" t="b">
        <f>IF(D211&gt;0,(VLOOKUP(D211,Families!$A$5:$I$196,5,0)))</f>
        <v>0</v>
      </c>
      <c r="M211" s="222"/>
      <c r="N211" s="208"/>
      <c r="O211" s="208"/>
      <c r="P211" s="208"/>
      <c r="Q211" s="208"/>
      <c r="R211" s="208"/>
      <c r="S211" s="208"/>
      <c r="T211" s="162">
        <f>IF(D211&gt;0,(VLOOKUP(D211,Families!$A$5:$I$196,3,0)),0)</f>
        <v>0</v>
      </c>
      <c r="U211" s="163">
        <f>IF(D211&gt;0,(VLOOKUP(D211,Families!$A$5:$I$196,7,0)),0)</f>
        <v>0</v>
      </c>
      <c r="V211" s="171">
        <f>IF(D211&gt;0,(VLOOKUP(D211,Families!$A$5:$I$196,8,0)),0)</f>
        <v>0</v>
      </c>
      <c r="W211" s="172">
        <f>IF(D211&gt;0,(VLOOKUP(D211,Families!$A$5:$I$196,9,0)),0)</f>
        <v>0</v>
      </c>
    </row>
    <row r="212" spans="1:23" s="173" customFormat="1" ht="15" customHeight="1" x14ac:dyDescent="0.3">
      <c r="A212" s="257"/>
      <c r="B212" s="258"/>
      <c r="C212" s="258"/>
      <c r="D212" s="250"/>
      <c r="E212" s="156">
        <f>IF(D212&gt;0,(VLOOKUP(D212,Families!$A$5:$I$196,2,0)),0)</f>
        <v>0</v>
      </c>
      <c r="F212" s="157"/>
      <c r="G212" s="157" t="s">
        <v>46</v>
      </c>
      <c r="H212" s="158"/>
      <c r="I212" s="159">
        <f>IF(F212=0,0,(H212*(VLOOKUP(F212,'Fee Schedule'!$C$2:$D$40,2,FALSE))))</f>
        <v>0</v>
      </c>
      <c r="J212" s="160" t="b">
        <f>IF(D212&gt;0,(IF(F212='Fee Schedule'!$C$2,'Fee Schedule'!$G$2,(IF(F212='Fee Schedule'!$C$3,'Fee Schedule'!$G$2,(IF(F212='Fee Schedule'!$C$4,'Fee Schedule'!$G$2,(IF(F212='Fee Schedule'!$C$5,'Fee Schedule'!$G$2,(IF(F212='Fee Schedule'!$C$6,'Fee Schedule'!$G$2,(IF(F212='Fee Schedule'!$C$7,'Fee Schedule'!$G$2,(IF(F212='Fee Schedule'!$C$14,'Fee Schedule'!$G$2,(IF(F212='Fee Schedule'!$C$26,'Fee Schedule'!$G$2,(VLOOKUP(D212,Families!$A$5:$I$196,4,0)))))))))))))))))))</f>
        <v>0</v>
      </c>
      <c r="K212" s="157"/>
      <c r="L212" s="178" t="b">
        <f>IF(D212&gt;0,(VLOOKUP(D212,Families!$A$5:$I$196,5,0)))</f>
        <v>0</v>
      </c>
      <c r="M212" s="222"/>
      <c r="N212" s="208"/>
      <c r="O212" s="208"/>
      <c r="P212" s="208"/>
      <c r="Q212" s="208"/>
      <c r="R212" s="208"/>
      <c r="S212" s="208"/>
      <c r="T212" s="162">
        <f>IF(D212&gt;0,(VLOOKUP(D212,Families!$A$5:$I$196,3,0)),0)</f>
        <v>0</v>
      </c>
      <c r="U212" s="163">
        <f>IF(D212&gt;0,(VLOOKUP(D212,Families!$A$5:$I$196,7,0)),0)</f>
        <v>0</v>
      </c>
      <c r="V212" s="171">
        <f>IF(D212&gt;0,(VLOOKUP(D212,Families!$A$5:$I$196,8,0)),0)</f>
        <v>0</v>
      </c>
      <c r="W212" s="172">
        <f>IF(D212&gt;0,(VLOOKUP(D212,Families!$A$5:$I$196,9,0)),0)</f>
        <v>0</v>
      </c>
    </row>
    <row r="213" spans="1:23" s="173" customFormat="1" ht="15" customHeight="1" x14ac:dyDescent="0.3">
      <c r="A213" s="257"/>
      <c r="B213" s="258"/>
      <c r="C213" s="258"/>
      <c r="D213" s="250"/>
      <c r="E213" s="156">
        <f>IF(D213&gt;0,(VLOOKUP(D213,Families!$A$5:$I$196,2,0)),0)</f>
        <v>0</v>
      </c>
      <c r="F213" s="157"/>
      <c r="G213" s="157" t="s">
        <v>46</v>
      </c>
      <c r="H213" s="158"/>
      <c r="I213" s="159">
        <f>IF(F213=0,0,(H213*(VLOOKUP(F213,'Fee Schedule'!$C$2:$D$40,2,FALSE))))</f>
        <v>0</v>
      </c>
      <c r="J213" s="160" t="b">
        <f>IF(D213&gt;0,(IF(F213='Fee Schedule'!$C$2,'Fee Schedule'!$G$2,(IF(F213='Fee Schedule'!$C$3,'Fee Schedule'!$G$2,(IF(F213='Fee Schedule'!$C$4,'Fee Schedule'!$G$2,(IF(F213='Fee Schedule'!$C$5,'Fee Schedule'!$G$2,(IF(F213='Fee Schedule'!$C$6,'Fee Schedule'!$G$2,(IF(F213='Fee Schedule'!$C$7,'Fee Schedule'!$G$2,(IF(F213='Fee Schedule'!$C$14,'Fee Schedule'!$G$2,(IF(F213='Fee Schedule'!$C$26,'Fee Schedule'!$G$2,(VLOOKUP(D213,Families!$A$5:$I$196,4,0)))))))))))))))))))</f>
        <v>0</v>
      </c>
      <c r="K213" s="157"/>
      <c r="L213" s="178" t="b">
        <f>IF(D213&gt;0,(VLOOKUP(D213,Families!$A$5:$I$196,5,0)))</f>
        <v>0</v>
      </c>
      <c r="M213" s="222"/>
      <c r="N213" s="208"/>
      <c r="O213" s="208"/>
      <c r="P213" s="208"/>
      <c r="Q213" s="208"/>
      <c r="R213" s="208"/>
      <c r="S213" s="208"/>
      <c r="T213" s="162">
        <f>IF(D213&gt;0,(VLOOKUP(D213,Families!$A$5:$I$196,3,0)),0)</f>
        <v>0</v>
      </c>
      <c r="U213" s="163">
        <f>IF(D213&gt;0,(VLOOKUP(D213,Families!$A$5:$I$196,7,0)),0)</f>
        <v>0</v>
      </c>
      <c r="V213" s="171">
        <f>IF(D213&gt;0,(VLOOKUP(D213,Families!$A$5:$I$196,8,0)),0)</f>
        <v>0</v>
      </c>
      <c r="W213" s="172">
        <f>IF(D213&gt;0,(VLOOKUP(D213,Families!$A$5:$I$196,9,0)),0)</f>
        <v>0</v>
      </c>
    </row>
    <row r="214" spans="1:23" s="173" customFormat="1" ht="15" customHeight="1" x14ac:dyDescent="0.3">
      <c r="A214" s="257"/>
      <c r="B214" s="258"/>
      <c r="C214" s="258"/>
      <c r="D214" s="250"/>
      <c r="E214" s="156">
        <f>IF(D214&gt;0,(VLOOKUP(D214,Families!$A$5:$I$196,2,0)),0)</f>
        <v>0</v>
      </c>
      <c r="F214" s="157"/>
      <c r="G214" s="157" t="s">
        <v>46</v>
      </c>
      <c r="H214" s="158"/>
      <c r="I214" s="159">
        <f>IF(F214=0,0,(H214*(VLOOKUP(F214,'Fee Schedule'!$C$2:$D$40,2,FALSE))))</f>
        <v>0</v>
      </c>
      <c r="J214" s="160" t="b">
        <f>IF(D214&gt;0,(IF(F214='Fee Schedule'!$C$2,'Fee Schedule'!$G$2,(IF(F214='Fee Schedule'!$C$3,'Fee Schedule'!$G$2,(IF(F214='Fee Schedule'!$C$4,'Fee Schedule'!$G$2,(IF(F214='Fee Schedule'!$C$5,'Fee Schedule'!$G$2,(IF(F214='Fee Schedule'!$C$6,'Fee Schedule'!$G$2,(IF(F214='Fee Schedule'!$C$7,'Fee Schedule'!$G$2,(IF(F214='Fee Schedule'!$C$14,'Fee Schedule'!$G$2,(IF(F214='Fee Schedule'!$C$26,'Fee Schedule'!$G$2,(VLOOKUP(D214,Families!$A$5:$I$196,4,0)))))))))))))))))))</f>
        <v>0</v>
      </c>
      <c r="K214" s="157"/>
      <c r="L214" s="178" t="b">
        <f>IF(D214&gt;0,(VLOOKUP(D214,Families!$A$5:$I$196,5,0)))</f>
        <v>0</v>
      </c>
      <c r="M214" s="222"/>
      <c r="N214" s="208"/>
      <c r="O214" s="208"/>
      <c r="P214" s="208"/>
      <c r="Q214" s="208"/>
      <c r="R214" s="208"/>
      <c r="S214" s="208"/>
      <c r="T214" s="162">
        <f>IF(D214&gt;0,(VLOOKUP(D214,Families!$A$5:$I$196,3,0)),0)</f>
        <v>0</v>
      </c>
      <c r="U214" s="163">
        <f>IF(D214&gt;0,(VLOOKUP(D214,Families!$A$5:$I$196,7,0)),0)</f>
        <v>0</v>
      </c>
      <c r="V214" s="171">
        <f>IF(D214&gt;0,(VLOOKUP(D214,Families!$A$5:$I$196,8,0)),0)</f>
        <v>0</v>
      </c>
      <c r="W214" s="172">
        <f>IF(D214&gt;0,(VLOOKUP(D214,Families!$A$5:$I$196,9,0)),0)</f>
        <v>0</v>
      </c>
    </row>
    <row r="215" spans="1:23" s="173" customFormat="1" ht="15" customHeight="1" x14ac:dyDescent="0.3">
      <c r="A215" s="257"/>
      <c r="B215" s="258"/>
      <c r="C215" s="258"/>
      <c r="D215" s="250"/>
      <c r="E215" s="156">
        <f>IF(D215&gt;0,(VLOOKUP(D215,Families!$A$5:$I$196,2,0)),0)</f>
        <v>0</v>
      </c>
      <c r="F215" s="157"/>
      <c r="G215" s="157" t="s">
        <v>46</v>
      </c>
      <c r="H215" s="158"/>
      <c r="I215" s="159">
        <f>IF(F215=0,0,(H215*(VLOOKUP(F215,'Fee Schedule'!$C$2:$D$40,2,FALSE))))</f>
        <v>0</v>
      </c>
      <c r="J215" s="160" t="b">
        <f>IF(D215&gt;0,(IF(F215='Fee Schedule'!$C$2,'Fee Schedule'!$G$2,(IF(F215='Fee Schedule'!$C$3,'Fee Schedule'!$G$2,(IF(F215='Fee Schedule'!$C$4,'Fee Schedule'!$G$2,(IF(F215='Fee Schedule'!$C$5,'Fee Schedule'!$G$2,(IF(F215='Fee Schedule'!$C$6,'Fee Schedule'!$G$2,(IF(F215='Fee Schedule'!$C$7,'Fee Schedule'!$G$2,(IF(F215='Fee Schedule'!$C$14,'Fee Schedule'!$G$2,(IF(F215='Fee Schedule'!$C$26,'Fee Schedule'!$G$2,(VLOOKUP(D215,Families!$A$5:$I$196,4,0)))))))))))))))))))</f>
        <v>0</v>
      </c>
      <c r="K215" s="157"/>
      <c r="L215" s="178" t="b">
        <f>IF(D215&gt;0,(VLOOKUP(D215,Families!$A$5:$I$196,5,0)))</f>
        <v>0</v>
      </c>
      <c r="M215" s="222"/>
      <c r="N215" s="208"/>
      <c r="O215" s="208"/>
      <c r="P215" s="208"/>
      <c r="Q215" s="208"/>
      <c r="R215" s="208"/>
      <c r="S215" s="208"/>
      <c r="T215" s="162">
        <f>IF(D215&gt;0,(VLOOKUP(D215,Families!$A$5:$I$196,3,0)),0)</f>
        <v>0</v>
      </c>
      <c r="U215" s="163">
        <f>IF(D215&gt;0,(VLOOKUP(D215,Families!$A$5:$I$196,7,0)),0)</f>
        <v>0</v>
      </c>
      <c r="V215" s="171">
        <f>IF(D215&gt;0,(VLOOKUP(D215,Families!$A$5:$I$196,8,0)),0)</f>
        <v>0</v>
      </c>
      <c r="W215" s="172">
        <f>IF(D215&gt;0,(VLOOKUP(D215,Families!$A$5:$I$196,9,0)),0)</f>
        <v>0</v>
      </c>
    </row>
    <row r="216" spans="1:23" s="173" customFormat="1" ht="15" customHeight="1" x14ac:dyDescent="0.3">
      <c r="A216" s="257"/>
      <c r="B216" s="258"/>
      <c r="C216" s="258"/>
      <c r="D216" s="250"/>
      <c r="E216" s="156">
        <f>IF(D216&gt;0,(VLOOKUP(D216,Families!$A$5:$I$196,2,0)),0)</f>
        <v>0</v>
      </c>
      <c r="F216" s="157"/>
      <c r="G216" s="157" t="s">
        <v>46</v>
      </c>
      <c r="H216" s="158"/>
      <c r="I216" s="159">
        <f>IF(F216=0,0,(H216*(VLOOKUP(F216,'Fee Schedule'!$C$2:$D$40,2,FALSE))))</f>
        <v>0</v>
      </c>
      <c r="J216" s="160" t="b">
        <f>IF(D216&gt;0,(IF(F216='Fee Schedule'!$C$2,'Fee Schedule'!$G$2,(IF(F216='Fee Schedule'!$C$3,'Fee Schedule'!$G$2,(IF(F216='Fee Schedule'!$C$4,'Fee Schedule'!$G$2,(IF(F216='Fee Schedule'!$C$5,'Fee Schedule'!$G$2,(IF(F216='Fee Schedule'!$C$6,'Fee Schedule'!$G$2,(IF(F216='Fee Schedule'!$C$7,'Fee Schedule'!$G$2,(IF(F216='Fee Schedule'!$C$14,'Fee Schedule'!$G$2,(IF(F216='Fee Schedule'!$C$26,'Fee Schedule'!$G$2,(VLOOKUP(D216,Families!$A$5:$I$196,4,0)))))))))))))))))))</f>
        <v>0</v>
      </c>
      <c r="K216" s="157"/>
      <c r="L216" s="178" t="b">
        <f>IF(D216&gt;0,(VLOOKUP(D216,Families!$A$5:$I$196,5,0)))</f>
        <v>0</v>
      </c>
      <c r="M216" s="222"/>
      <c r="N216" s="208"/>
      <c r="O216" s="208"/>
      <c r="P216" s="208"/>
      <c r="Q216" s="208"/>
      <c r="R216" s="208"/>
      <c r="S216" s="208"/>
      <c r="T216" s="162">
        <f>IF(D216&gt;0,(VLOOKUP(D216,Families!$A$5:$I$196,3,0)),0)</f>
        <v>0</v>
      </c>
      <c r="U216" s="163">
        <f>IF(D216&gt;0,(VLOOKUP(D216,Families!$A$5:$I$196,7,0)),0)</f>
        <v>0</v>
      </c>
      <c r="V216" s="171">
        <f>IF(D216&gt;0,(VLOOKUP(D216,Families!$A$5:$I$196,8,0)),0)</f>
        <v>0</v>
      </c>
      <c r="W216" s="172">
        <f>IF(D216&gt;0,(VLOOKUP(D216,Families!$A$5:$I$196,9,0)),0)</f>
        <v>0</v>
      </c>
    </row>
    <row r="217" spans="1:23" s="173" customFormat="1" ht="15" customHeight="1" x14ac:dyDescent="0.3">
      <c r="A217" s="257"/>
      <c r="B217" s="258"/>
      <c r="C217" s="258"/>
      <c r="D217" s="250"/>
      <c r="E217" s="156">
        <f>IF(D217&gt;0,(VLOOKUP(D217,Families!$A$5:$I$196,2,0)),0)</f>
        <v>0</v>
      </c>
      <c r="F217" s="157"/>
      <c r="G217" s="157" t="s">
        <v>46</v>
      </c>
      <c r="H217" s="158"/>
      <c r="I217" s="159">
        <f>IF(F217=0,0,(H217*(VLOOKUP(F217,'Fee Schedule'!$C$2:$D$40,2,FALSE))))</f>
        <v>0</v>
      </c>
      <c r="J217" s="160" t="b">
        <f>IF(D217&gt;0,(IF(F217='Fee Schedule'!$C$2,'Fee Schedule'!$G$2,(IF(F217='Fee Schedule'!$C$3,'Fee Schedule'!$G$2,(IF(F217='Fee Schedule'!$C$4,'Fee Schedule'!$G$2,(IF(F217='Fee Schedule'!$C$5,'Fee Schedule'!$G$2,(IF(F217='Fee Schedule'!$C$6,'Fee Schedule'!$G$2,(IF(F217='Fee Schedule'!$C$7,'Fee Schedule'!$G$2,(IF(F217='Fee Schedule'!$C$14,'Fee Schedule'!$G$2,(IF(F217='Fee Schedule'!$C$26,'Fee Schedule'!$G$2,(VLOOKUP(D217,Families!$A$5:$I$196,4,0)))))))))))))))))))</f>
        <v>0</v>
      </c>
      <c r="K217" s="157"/>
      <c r="L217" s="178" t="b">
        <f>IF(D217&gt;0,(VLOOKUP(D217,Families!$A$5:$I$196,5,0)))</f>
        <v>0</v>
      </c>
      <c r="M217" s="222"/>
      <c r="N217" s="208"/>
      <c r="O217" s="208"/>
      <c r="P217" s="208"/>
      <c r="Q217" s="208"/>
      <c r="R217" s="208"/>
      <c r="S217" s="208"/>
      <c r="T217" s="162">
        <f>IF(D217&gt;0,(VLOOKUP(D217,Families!$A$5:$I$196,3,0)),0)</f>
        <v>0</v>
      </c>
      <c r="U217" s="163">
        <f>IF(D217&gt;0,(VLOOKUP(D217,Families!$A$5:$I$196,7,0)),0)</f>
        <v>0</v>
      </c>
      <c r="V217" s="171">
        <f>IF(D217&gt;0,(VLOOKUP(D217,Families!$A$5:$I$196,8,0)),0)</f>
        <v>0</v>
      </c>
      <c r="W217" s="172">
        <f>IF(D217&gt;0,(VLOOKUP(D217,Families!$A$5:$I$196,9,0)),0)</f>
        <v>0</v>
      </c>
    </row>
    <row r="218" spans="1:23" s="173" customFormat="1" ht="15" customHeight="1" x14ac:dyDescent="0.3">
      <c r="A218" s="257"/>
      <c r="B218" s="258"/>
      <c r="C218" s="258"/>
      <c r="D218" s="250"/>
      <c r="E218" s="156">
        <f>IF(D218&gt;0,(VLOOKUP(D218,Families!$A$5:$I$196,2,0)),0)</f>
        <v>0</v>
      </c>
      <c r="F218" s="157"/>
      <c r="G218" s="157" t="s">
        <v>46</v>
      </c>
      <c r="H218" s="158"/>
      <c r="I218" s="159">
        <f>IF(F218=0,0,(H218*(VLOOKUP(F218,'Fee Schedule'!$C$2:$D$40,2,FALSE))))</f>
        <v>0</v>
      </c>
      <c r="J218" s="160" t="b">
        <f>IF(D218&gt;0,(IF(F218='Fee Schedule'!$C$2,'Fee Schedule'!$G$2,(IF(F218='Fee Schedule'!$C$3,'Fee Schedule'!$G$2,(IF(F218='Fee Schedule'!$C$4,'Fee Schedule'!$G$2,(IF(F218='Fee Schedule'!$C$5,'Fee Schedule'!$G$2,(IF(F218='Fee Schedule'!$C$6,'Fee Schedule'!$G$2,(IF(F218='Fee Schedule'!$C$7,'Fee Schedule'!$G$2,(IF(F218='Fee Schedule'!$C$14,'Fee Schedule'!$G$2,(IF(F218='Fee Schedule'!$C$26,'Fee Schedule'!$G$2,(VLOOKUP(D218,Families!$A$5:$I$196,4,0)))))))))))))))))))</f>
        <v>0</v>
      </c>
      <c r="K218" s="157"/>
      <c r="L218" s="178" t="b">
        <f>IF(D218&gt;0,(VLOOKUP(D218,Families!$A$5:$I$196,5,0)))</f>
        <v>0</v>
      </c>
      <c r="M218" s="222"/>
      <c r="N218" s="208"/>
      <c r="O218" s="208"/>
      <c r="P218" s="208"/>
      <c r="Q218" s="208"/>
      <c r="R218" s="208"/>
      <c r="S218" s="208"/>
      <c r="T218" s="162">
        <f>IF(D218&gt;0,(VLOOKUP(D218,Families!$A$5:$I$196,3,0)),0)</f>
        <v>0</v>
      </c>
      <c r="U218" s="163">
        <f>IF(D218&gt;0,(VLOOKUP(D218,Families!$A$5:$I$196,7,0)),0)</f>
        <v>0</v>
      </c>
      <c r="V218" s="171">
        <f>IF(D218&gt;0,(VLOOKUP(D218,Families!$A$5:$I$196,8,0)),0)</f>
        <v>0</v>
      </c>
      <c r="W218" s="172">
        <f>IF(D218&gt;0,(VLOOKUP(D218,Families!$A$5:$I$196,9,0)),0)</f>
        <v>0</v>
      </c>
    </row>
    <row r="219" spans="1:23" s="173" customFormat="1" ht="15" customHeight="1" x14ac:dyDescent="0.3">
      <c r="A219" s="257"/>
      <c r="B219" s="258"/>
      <c r="C219" s="258"/>
      <c r="D219" s="250"/>
      <c r="E219" s="156">
        <f>IF(D219&gt;0,(VLOOKUP(D219,Families!$A$5:$I$196,2,0)),0)</f>
        <v>0</v>
      </c>
      <c r="F219" s="157"/>
      <c r="G219" s="157" t="s">
        <v>46</v>
      </c>
      <c r="H219" s="158"/>
      <c r="I219" s="159">
        <f>IF(F219=0,0,(H219*(VLOOKUP(F219,'Fee Schedule'!$C$2:$D$40,2,FALSE))))</f>
        <v>0</v>
      </c>
      <c r="J219" s="160" t="b">
        <f>IF(D219&gt;0,(IF(F219='Fee Schedule'!$C$2,'Fee Schedule'!$G$2,(IF(F219='Fee Schedule'!$C$3,'Fee Schedule'!$G$2,(IF(F219='Fee Schedule'!$C$4,'Fee Schedule'!$G$2,(IF(F219='Fee Schedule'!$C$5,'Fee Schedule'!$G$2,(IF(F219='Fee Schedule'!$C$6,'Fee Schedule'!$G$2,(IF(F219='Fee Schedule'!$C$7,'Fee Schedule'!$G$2,(IF(F219='Fee Schedule'!$C$14,'Fee Schedule'!$G$2,(IF(F219='Fee Schedule'!$C$26,'Fee Schedule'!$G$2,(VLOOKUP(D219,Families!$A$5:$I$196,4,0)))))))))))))))))))</f>
        <v>0</v>
      </c>
      <c r="K219" s="157"/>
      <c r="L219" s="178" t="b">
        <f>IF(D219&gt;0,(VLOOKUP(D219,Families!$A$5:$I$196,5,0)))</f>
        <v>0</v>
      </c>
      <c r="M219" s="222"/>
      <c r="N219" s="208"/>
      <c r="O219" s="208"/>
      <c r="P219" s="208"/>
      <c r="Q219" s="208"/>
      <c r="R219" s="208"/>
      <c r="S219" s="208"/>
      <c r="T219" s="162">
        <f>IF(D219&gt;0,(VLOOKUP(D219,Families!$A$5:$I$196,3,0)),0)</f>
        <v>0</v>
      </c>
      <c r="U219" s="163">
        <f>IF(D219&gt;0,(VLOOKUP(D219,Families!$A$5:$I$196,7,0)),0)</f>
        <v>0</v>
      </c>
      <c r="V219" s="171">
        <f>IF(D219&gt;0,(VLOOKUP(D219,Families!$A$5:$I$196,8,0)),0)</f>
        <v>0</v>
      </c>
      <c r="W219" s="172">
        <f>IF(D219&gt;0,(VLOOKUP(D219,Families!$A$5:$I$196,9,0)),0)</f>
        <v>0</v>
      </c>
    </row>
    <row r="220" spans="1:23" s="173" customFormat="1" ht="15" customHeight="1" x14ac:dyDescent="0.3">
      <c r="A220" s="257"/>
      <c r="B220" s="258"/>
      <c r="C220" s="258"/>
      <c r="D220" s="250"/>
      <c r="E220" s="156">
        <f>IF(D220&gt;0,(VLOOKUP(D220,Families!$A$5:$I$196,2,0)),0)</f>
        <v>0</v>
      </c>
      <c r="F220" s="157"/>
      <c r="G220" s="157" t="s">
        <v>46</v>
      </c>
      <c r="H220" s="158"/>
      <c r="I220" s="159">
        <f>IF(F220=0,0,(H220*(VLOOKUP(F220,'Fee Schedule'!$C$2:$D$40,2,FALSE))))</f>
        <v>0</v>
      </c>
      <c r="J220" s="160" t="b">
        <f>IF(D220&gt;0,(IF(F220='Fee Schedule'!$C$2,'Fee Schedule'!$G$2,(IF(F220='Fee Schedule'!$C$3,'Fee Schedule'!$G$2,(IF(F220='Fee Schedule'!$C$4,'Fee Schedule'!$G$2,(IF(F220='Fee Schedule'!$C$5,'Fee Schedule'!$G$2,(IF(F220='Fee Schedule'!$C$6,'Fee Schedule'!$G$2,(IF(F220='Fee Schedule'!$C$7,'Fee Schedule'!$G$2,(IF(F220='Fee Schedule'!$C$14,'Fee Schedule'!$G$2,(IF(F220='Fee Schedule'!$C$26,'Fee Schedule'!$G$2,(VLOOKUP(D220,Families!$A$5:$I$196,4,0)))))))))))))))))))</f>
        <v>0</v>
      </c>
      <c r="K220" s="157"/>
      <c r="L220" s="178" t="b">
        <f>IF(D220&gt;0,(VLOOKUP(D220,Families!$A$5:$I$196,5,0)))</f>
        <v>0</v>
      </c>
      <c r="M220" s="222"/>
      <c r="N220" s="208"/>
      <c r="O220" s="208"/>
      <c r="P220" s="208"/>
      <c r="Q220" s="208"/>
      <c r="R220" s="208"/>
      <c r="S220" s="208"/>
      <c r="T220" s="162">
        <f>IF(D220&gt;0,(VLOOKUP(D220,Families!$A$5:$I$196,3,0)),0)</f>
        <v>0</v>
      </c>
      <c r="U220" s="163">
        <f>IF(D220&gt;0,(VLOOKUP(D220,Families!$A$5:$I$196,7,0)),0)</f>
        <v>0</v>
      </c>
      <c r="V220" s="171">
        <f>IF(D220&gt;0,(VLOOKUP(D220,Families!$A$5:$I$196,8,0)),0)</f>
        <v>0</v>
      </c>
      <c r="W220" s="172">
        <f>IF(D220&gt;0,(VLOOKUP(D220,Families!$A$5:$I$196,9,0)),0)</f>
        <v>0</v>
      </c>
    </row>
    <row r="221" spans="1:23" s="173" customFormat="1" ht="15" customHeight="1" x14ac:dyDescent="0.3">
      <c r="A221" s="257"/>
      <c r="B221" s="258"/>
      <c r="C221" s="258"/>
      <c r="D221" s="250"/>
      <c r="E221" s="156">
        <f>IF(D221&gt;0,(VLOOKUP(D221,Families!$A$5:$I$196,2,0)),0)</f>
        <v>0</v>
      </c>
      <c r="F221" s="157"/>
      <c r="G221" s="157" t="s">
        <v>46</v>
      </c>
      <c r="H221" s="158"/>
      <c r="I221" s="159">
        <f>IF(F221=0,0,(H221*(VLOOKUP(F221,'Fee Schedule'!$C$2:$D$40,2,FALSE))))</f>
        <v>0</v>
      </c>
      <c r="J221" s="160" t="b">
        <f>IF(D221&gt;0,(IF(F221='Fee Schedule'!$C$2,'Fee Schedule'!$G$2,(IF(F221='Fee Schedule'!$C$3,'Fee Schedule'!$G$2,(IF(F221='Fee Schedule'!$C$4,'Fee Schedule'!$G$2,(IF(F221='Fee Schedule'!$C$5,'Fee Schedule'!$G$2,(IF(F221='Fee Schedule'!$C$6,'Fee Schedule'!$G$2,(IF(F221='Fee Schedule'!$C$7,'Fee Schedule'!$G$2,(IF(F221='Fee Schedule'!$C$14,'Fee Schedule'!$G$2,(IF(F221='Fee Schedule'!$C$26,'Fee Schedule'!$G$2,(VLOOKUP(D221,Families!$A$5:$I$196,4,0)))))))))))))))))))</f>
        <v>0</v>
      </c>
      <c r="K221" s="157"/>
      <c r="L221" s="178" t="b">
        <f>IF(D221&gt;0,(VLOOKUP(D221,Families!$A$5:$I$196,5,0)))</f>
        <v>0</v>
      </c>
      <c r="M221" s="222"/>
      <c r="N221" s="208"/>
      <c r="O221" s="208"/>
      <c r="P221" s="208"/>
      <c r="Q221" s="208"/>
      <c r="R221" s="208"/>
      <c r="S221" s="208"/>
      <c r="T221" s="162">
        <f>IF(D221&gt;0,(VLOOKUP(D221,Families!$A$5:$I$196,3,0)),0)</f>
        <v>0</v>
      </c>
      <c r="U221" s="163">
        <f>IF(D221&gt;0,(VLOOKUP(D221,Families!$A$5:$I$196,7,0)),0)</f>
        <v>0</v>
      </c>
      <c r="V221" s="171">
        <f>IF(D221&gt;0,(VLOOKUP(D221,Families!$A$5:$I$196,8,0)),0)</f>
        <v>0</v>
      </c>
      <c r="W221" s="172">
        <f>IF(D221&gt;0,(VLOOKUP(D221,Families!$A$5:$I$196,9,0)),0)</f>
        <v>0</v>
      </c>
    </row>
    <row r="222" spans="1:23" s="173" customFormat="1" ht="15" customHeight="1" x14ac:dyDescent="0.3">
      <c r="A222" s="257"/>
      <c r="B222" s="258"/>
      <c r="C222" s="258"/>
      <c r="D222" s="250"/>
      <c r="E222" s="156">
        <f>IF(D222&gt;0,(VLOOKUP(D222,Families!$A$5:$I$196,2,0)),0)</f>
        <v>0</v>
      </c>
      <c r="F222" s="157"/>
      <c r="G222" s="157" t="s">
        <v>46</v>
      </c>
      <c r="H222" s="158"/>
      <c r="I222" s="159">
        <f>IF(F222=0,0,(H222*(VLOOKUP(F222,'Fee Schedule'!$C$2:$D$40,2,FALSE))))</f>
        <v>0</v>
      </c>
      <c r="J222" s="160" t="b">
        <f>IF(D222&gt;0,(IF(F222='Fee Schedule'!$C$2,'Fee Schedule'!$G$2,(IF(F222='Fee Schedule'!$C$3,'Fee Schedule'!$G$2,(IF(F222='Fee Schedule'!$C$4,'Fee Schedule'!$G$2,(IF(F222='Fee Schedule'!$C$5,'Fee Schedule'!$G$2,(IF(F222='Fee Schedule'!$C$6,'Fee Schedule'!$G$2,(IF(F222='Fee Schedule'!$C$7,'Fee Schedule'!$G$2,(IF(F222='Fee Schedule'!$C$14,'Fee Schedule'!$G$2,(IF(F222='Fee Schedule'!$C$26,'Fee Schedule'!$G$2,(VLOOKUP(D222,Families!$A$5:$I$196,4,0)))))))))))))))))))</f>
        <v>0</v>
      </c>
      <c r="K222" s="157"/>
      <c r="L222" s="178" t="b">
        <f>IF(D222&gt;0,(VLOOKUP(D222,Families!$A$5:$I$196,5,0)))</f>
        <v>0</v>
      </c>
      <c r="M222" s="222"/>
      <c r="N222" s="208"/>
      <c r="O222" s="208"/>
      <c r="P222" s="208"/>
      <c r="Q222" s="208"/>
      <c r="R222" s="208"/>
      <c r="S222" s="208"/>
      <c r="T222" s="162">
        <f>IF(D222&gt;0,(VLOOKUP(D222,Families!$A$5:$I$196,3,0)),0)</f>
        <v>0</v>
      </c>
      <c r="U222" s="163">
        <f>IF(D222&gt;0,(VLOOKUP(D222,Families!$A$5:$I$196,7,0)),0)</f>
        <v>0</v>
      </c>
      <c r="V222" s="171">
        <f>IF(D222&gt;0,(VLOOKUP(D222,Families!$A$5:$I$196,8,0)),0)</f>
        <v>0</v>
      </c>
      <c r="W222" s="172">
        <f>IF(D222&gt;0,(VLOOKUP(D222,Families!$A$5:$I$196,9,0)),0)</f>
        <v>0</v>
      </c>
    </row>
    <row r="223" spans="1:23" s="173" customFormat="1" ht="15" customHeight="1" x14ac:dyDescent="0.3">
      <c r="A223" s="257"/>
      <c r="B223" s="258"/>
      <c r="C223" s="258"/>
      <c r="D223" s="250"/>
      <c r="E223" s="156">
        <f>IF(D223&gt;0,(VLOOKUP(D223,Families!$A$5:$I$196,2,0)),0)</f>
        <v>0</v>
      </c>
      <c r="F223" s="157"/>
      <c r="G223" s="157" t="s">
        <v>46</v>
      </c>
      <c r="H223" s="158"/>
      <c r="I223" s="159">
        <f>IF(F223=0,0,(H223*(VLOOKUP(F223,'Fee Schedule'!$C$2:$D$40,2,FALSE))))</f>
        <v>0</v>
      </c>
      <c r="J223" s="160" t="b">
        <f>IF(D223&gt;0,(IF(F223='Fee Schedule'!$C$2,'Fee Schedule'!$G$2,(IF(F223='Fee Schedule'!$C$3,'Fee Schedule'!$G$2,(IF(F223='Fee Schedule'!$C$4,'Fee Schedule'!$G$2,(IF(F223='Fee Schedule'!$C$5,'Fee Schedule'!$G$2,(IF(F223='Fee Schedule'!$C$6,'Fee Schedule'!$G$2,(IF(F223='Fee Schedule'!$C$7,'Fee Schedule'!$G$2,(IF(F223='Fee Schedule'!$C$14,'Fee Schedule'!$G$2,(IF(F223='Fee Schedule'!$C$26,'Fee Schedule'!$G$2,(VLOOKUP(D223,Families!$A$5:$I$196,4,0)))))))))))))))))))</f>
        <v>0</v>
      </c>
      <c r="K223" s="157"/>
      <c r="L223" s="178" t="b">
        <f>IF(D223&gt;0,(VLOOKUP(D223,Families!$A$5:$I$196,5,0)))</f>
        <v>0</v>
      </c>
      <c r="M223" s="222"/>
      <c r="N223" s="208"/>
      <c r="O223" s="208"/>
      <c r="P223" s="208"/>
      <c r="Q223" s="208"/>
      <c r="R223" s="208"/>
      <c r="S223" s="208"/>
      <c r="T223" s="162">
        <f>IF(D223&gt;0,(VLOOKUP(D223,Families!$A$5:$I$196,3,0)),0)</f>
        <v>0</v>
      </c>
      <c r="U223" s="163">
        <f>IF(D223&gt;0,(VLOOKUP(D223,Families!$A$5:$I$196,7,0)),0)</f>
        <v>0</v>
      </c>
      <c r="V223" s="171">
        <f>IF(D223&gt;0,(VLOOKUP(D223,Families!$A$5:$I$196,8,0)),0)</f>
        <v>0</v>
      </c>
      <c r="W223" s="172">
        <f>IF(D223&gt;0,(VLOOKUP(D223,Families!$A$5:$I$196,9,0)),0)</f>
        <v>0</v>
      </c>
    </row>
    <row r="224" spans="1:23" s="173" customFormat="1" ht="15" customHeight="1" x14ac:dyDescent="0.3">
      <c r="A224" s="257"/>
      <c r="B224" s="258"/>
      <c r="C224" s="258"/>
      <c r="D224" s="250"/>
      <c r="E224" s="156">
        <f>IF(D224&gt;0,(VLOOKUP(D224,Families!$A$5:$I$196,2,0)),0)</f>
        <v>0</v>
      </c>
      <c r="F224" s="157"/>
      <c r="G224" s="157" t="s">
        <v>46</v>
      </c>
      <c r="H224" s="158"/>
      <c r="I224" s="159">
        <f>IF(F224=0,0,(H224*(VLOOKUP(F224,'Fee Schedule'!$C$2:$D$40,2,FALSE))))</f>
        <v>0</v>
      </c>
      <c r="J224" s="160" t="b">
        <f>IF(D224&gt;0,(IF(F224='Fee Schedule'!$C$2,'Fee Schedule'!$G$2,(IF(F224='Fee Schedule'!$C$3,'Fee Schedule'!$G$2,(IF(F224='Fee Schedule'!$C$4,'Fee Schedule'!$G$2,(IF(F224='Fee Schedule'!$C$5,'Fee Schedule'!$G$2,(IF(F224='Fee Schedule'!$C$6,'Fee Schedule'!$G$2,(IF(F224='Fee Schedule'!$C$7,'Fee Schedule'!$G$2,(IF(F224='Fee Schedule'!$C$14,'Fee Schedule'!$G$2,(IF(F224='Fee Schedule'!$C$26,'Fee Schedule'!$G$2,(VLOOKUP(D224,Families!$A$5:$I$196,4,0)))))))))))))))))))</f>
        <v>0</v>
      </c>
      <c r="K224" s="157"/>
      <c r="L224" s="178" t="b">
        <f>IF(D224&gt;0,(VLOOKUP(D224,Families!$A$5:$I$196,5,0)))</f>
        <v>0</v>
      </c>
      <c r="M224" s="222"/>
      <c r="N224" s="208"/>
      <c r="O224" s="208"/>
      <c r="P224" s="208"/>
      <c r="Q224" s="208"/>
      <c r="R224" s="208"/>
      <c r="S224" s="208"/>
      <c r="T224" s="162">
        <f>IF(D224&gt;0,(VLOOKUP(D224,Families!$A$5:$I$196,3,0)),0)</f>
        <v>0</v>
      </c>
      <c r="U224" s="163">
        <f>IF(D224&gt;0,(VLOOKUP(D224,Families!$A$5:$I$196,7,0)),0)</f>
        <v>0</v>
      </c>
      <c r="V224" s="171">
        <f>IF(D224&gt;0,(VLOOKUP(D224,Families!$A$5:$I$196,8,0)),0)</f>
        <v>0</v>
      </c>
      <c r="W224" s="172">
        <f>IF(D224&gt;0,(VLOOKUP(D224,Families!$A$5:$I$196,9,0)),0)</f>
        <v>0</v>
      </c>
    </row>
    <row r="225" spans="1:23" s="173" customFormat="1" ht="15" customHeight="1" x14ac:dyDescent="0.3">
      <c r="A225" s="257"/>
      <c r="B225" s="258"/>
      <c r="C225" s="258"/>
      <c r="D225" s="250"/>
      <c r="E225" s="156">
        <f>IF(D225&gt;0,(VLOOKUP(D225,Families!$A$5:$I$196,2,0)),0)</f>
        <v>0</v>
      </c>
      <c r="F225" s="157"/>
      <c r="G225" s="157" t="s">
        <v>46</v>
      </c>
      <c r="H225" s="158"/>
      <c r="I225" s="159">
        <f>IF(F225=0,0,(H225*(VLOOKUP(F225,'Fee Schedule'!$C$2:$D$40,2,FALSE))))</f>
        <v>0</v>
      </c>
      <c r="J225" s="160" t="b">
        <f>IF(D225&gt;0,(IF(F225='Fee Schedule'!$C$2,'Fee Schedule'!$G$2,(IF(F225='Fee Schedule'!$C$3,'Fee Schedule'!$G$2,(IF(F225='Fee Schedule'!$C$4,'Fee Schedule'!$G$2,(IF(F225='Fee Schedule'!$C$5,'Fee Schedule'!$G$2,(IF(F225='Fee Schedule'!$C$6,'Fee Schedule'!$G$2,(IF(F225='Fee Schedule'!$C$7,'Fee Schedule'!$G$2,(IF(F225='Fee Schedule'!$C$14,'Fee Schedule'!$G$2,(IF(F225='Fee Schedule'!$C$26,'Fee Schedule'!$G$2,(VLOOKUP(D225,Families!$A$5:$I$196,4,0)))))))))))))))))))</f>
        <v>0</v>
      </c>
      <c r="K225" s="157"/>
      <c r="L225" s="178" t="b">
        <f>IF(D225&gt;0,(VLOOKUP(D225,Families!$A$5:$I$196,5,0)))</f>
        <v>0</v>
      </c>
      <c r="M225" s="222"/>
      <c r="N225" s="208"/>
      <c r="O225" s="208"/>
      <c r="P225" s="208"/>
      <c r="Q225" s="208"/>
      <c r="R225" s="208"/>
      <c r="S225" s="208"/>
      <c r="T225" s="162">
        <f>IF(D225&gt;0,(VLOOKUP(D225,Families!$A$5:$I$196,3,0)),0)</f>
        <v>0</v>
      </c>
      <c r="U225" s="163">
        <f>IF(D225&gt;0,(VLOOKUP(D225,Families!$A$5:$I$196,7,0)),0)</f>
        <v>0</v>
      </c>
      <c r="V225" s="171">
        <f>IF(D225&gt;0,(VLOOKUP(D225,Families!$A$5:$I$196,8,0)),0)</f>
        <v>0</v>
      </c>
      <c r="W225" s="172">
        <f>IF(D225&gt;0,(VLOOKUP(D225,Families!$A$5:$I$196,9,0)),0)</f>
        <v>0</v>
      </c>
    </row>
    <row r="226" spans="1:23" s="173" customFormat="1" ht="15" customHeight="1" x14ac:dyDescent="0.3">
      <c r="A226" s="257"/>
      <c r="B226" s="258"/>
      <c r="C226" s="258"/>
      <c r="D226" s="250"/>
      <c r="E226" s="156">
        <f>IF(D226&gt;0,(VLOOKUP(D226,Families!$A$5:$I$196,2,0)),0)</f>
        <v>0</v>
      </c>
      <c r="F226" s="157"/>
      <c r="G226" s="157" t="s">
        <v>46</v>
      </c>
      <c r="H226" s="158"/>
      <c r="I226" s="159">
        <f>IF(F226=0,0,(H226*(VLOOKUP(F226,'Fee Schedule'!$C$2:$D$40,2,FALSE))))</f>
        <v>0</v>
      </c>
      <c r="J226" s="160" t="b">
        <f>IF(D226&gt;0,(IF(F226='Fee Schedule'!$C$2,'Fee Schedule'!$G$2,(IF(F226='Fee Schedule'!$C$3,'Fee Schedule'!$G$2,(IF(F226='Fee Schedule'!$C$4,'Fee Schedule'!$G$2,(IF(F226='Fee Schedule'!$C$5,'Fee Schedule'!$G$2,(IF(F226='Fee Schedule'!$C$6,'Fee Schedule'!$G$2,(IF(F226='Fee Schedule'!$C$7,'Fee Schedule'!$G$2,(IF(F226='Fee Schedule'!$C$14,'Fee Schedule'!$G$2,(IF(F226='Fee Schedule'!$C$26,'Fee Schedule'!$G$2,(VLOOKUP(D226,Families!$A$5:$I$196,4,0)))))))))))))))))))</f>
        <v>0</v>
      </c>
      <c r="K226" s="157"/>
      <c r="L226" s="178" t="b">
        <f>IF(D226&gt;0,(VLOOKUP(D226,Families!$A$5:$I$196,5,0)))</f>
        <v>0</v>
      </c>
      <c r="M226" s="222"/>
      <c r="N226" s="208"/>
      <c r="O226" s="208"/>
      <c r="P226" s="208"/>
      <c r="Q226" s="208"/>
      <c r="R226" s="208"/>
      <c r="S226" s="208"/>
      <c r="T226" s="162">
        <f>IF(D226&gt;0,(VLOOKUP(D226,Families!$A$5:$I$196,3,0)),0)</f>
        <v>0</v>
      </c>
      <c r="U226" s="163">
        <f>IF(D226&gt;0,(VLOOKUP(D226,Families!$A$5:$I$196,7,0)),0)</f>
        <v>0</v>
      </c>
      <c r="V226" s="171">
        <f>IF(D226&gt;0,(VLOOKUP(D226,Families!$A$5:$I$196,8,0)),0)</f>
        <v>0</v>
      </c>
      <c r="W226" s="172">
        <f>IF(D226&gt;0,(VLOOKUP(D226,Families!$A$5:$I$196,9,0)),0)</f>
        <v>0</v>
      </c>
    </row>
    <row r="227" spans="1:23" s="173" customFormat="1" ht="15" customHeight="1" x14ac:dyDescent="0.3">
      <c r="A227" s="257"/>
      <c r="B227" s="258"/>
      <c r="C227" s="258"/>
      <c r="D227" s="250"/>
      <c r="E227" s="156">
        <f>IF(D227&gt;0,(VLOOKUP(D227,Families!$A$5:$I$196,2,0)),0)</f>
        <v>0</v>
      </c>
      <c r="F227" s="157"/>
      <c r="G227" s="157" t="s">
        <v>46</v>
      </c>
      <c r="H227" s="158"/>
      <c r="I227" s="159">
        <f>IF(F227=0,0,(H227*(VLOOKUP(F227,'Fee Schedule'!$C$2:$D$40,2,FALSE))))</f>
        <v>0</v>
      </c>
      <c r="J227" s="160" t="b">
        <f>IF(D227&gt;0,(IF(F227='Fee Schedule'!$C$2,'Fee Schedule'!$G$2,(IF(F227='Fee Schedule'!$C$3,'Fee Schedule'!$G$2,(IF(F227='Fee Schedule'!$C$4,'Fee Schedule'!$G$2,(IF(F227='Fee Schedule'!$C$5,'Fee Schedule'!$G$2,(IF(F227='Fee Schedule'!$C$6,'Fee Schedule'!$G$2,(IF(F227='Fee Schedule'!$C$7,'Fee Schedule'!$G$2,(IF(F227='Fee Schedule'!$C$14,'Fee Schedule'!$G$2,(IF(F227='Fee Schedule'!$C$26,'Fee Schedule'!$G$2,(VLOOKUP(D227,Families!$A$5:$I$196,4,0)))))))))))))))))))</f>
        <v>0</v>
      </c>
      <c r="K227" s="157"/>
      <c r="L227" s="178" t="b">
        <f>IF(D227&gt;0,(VLOOKUP(D227,Families!$A$5:$I$196,5,0)))</f>
        <v>0</v>
      </c>
      <c r="M227" s="222"/>
      <c r="N227" s="208"/>
      <c r="O227" s="208"/>
      <c r="P227" s="208"/>
      <c r="Q227" s="208"/>
      <c r="R227" s="208"/>
      <c r="S227" s="208"/>
      <c r="T227" s="162">
        <f>IF(D227&gt;0,(VLOOKUP(D227,Families!$A$5:$I$196,3,0)),0)</f>
        <v>0</v>
      </c>
      <c r="U227" s="163">
        <f>IF(D227&gt;0,(VLOOKUP(D227,Families!$A$5:$I$196,7,0)),0)</f>
        <v>0</v>
      </c>
      <c r="V227" s="171">
        <f>IF(D227&gt;0,(VLOOKUP(D227,Families!$A$5:$I$196,8,0)),0)</f>
        <v>0</v>
      </c>
      <c r="W227" s="172">
        <f>IF(D227&gt;0,(VLOOKUP(D227,Families!$A$5:$I$196,9,0)),0)</f>
        <v>0</v>
      </c>
    </row>
    <row r="228" spans="1:23" s="173" customFormat="1" ht="15" customHeight="1" x14ac:dyDescent="0.3">
      <c r="A228" s="257"/>
      <c r="B228" s="258"/>
      <c r="C228" s="258"/>
      <c r="D228" s="250"/>
      <c r="E228" s="156">
        <f>IF(D228&gt;0,(VLOOKUP(D228,Families!$A$5:$I$196,2,0)),0)</f>
        <v>0</v>
      </c>
      <c r="F228" s="157"/>
      <c r="G228" s="157" t="s">
        <v>46</v>
      </c>
      <c r="H228" s="158"/>
      <c r="I228" s="159">
        <f>IF(F228=0,0,(H228*(VLOOKUP(F228,'Fee Schedule'!$C$2:$D$40,2,FALSE))))</f>
        <v>0</v>
      </c>
      <c r="J228" s="160" t="b">
        <f>IF(D228&gt;0,(IF(F228='Fee Schedule'!$C$2,'Fee Schedule'!$G$2,(IF(F228='Fee Schedule'!$C$3,'Fee Schedule'!$G$2,(IF(F228='Fee Schedule'!$C$4,'Fee Schedule'!$G$2,(IF(F228='Fee Schedule'!$C$5,'Fee Schedule'!$G$2,(IF(F228='Fee Schedule'!$C$6,'Fee Schedule'!$G$2,(IF(F228='Fee Schedule'!$C$7,'Fee Schedule'!$G$2,(IF(F228='Fee Schedule'!$C$14,'Fee Schedule'!$G$2,(IF(F228='Fee Schedule'!$C$26,'Fee Schedule'!$G$2,(VLOOKUP(D228,Families!$A$5:$I$196,4,0)))))))))))))))))))</f>
        <v>0</v>
      </c>
      <c r="K228" s="157"/>
      <c r="L228" s="178" t="b">
        <f>IF(D228&gt;0,(VLOOKUP(D228,Families!$A$5:$I$196,5,0)))</f>
        <v>0</v>
      </c>
      <c r="M228" s="222"/>
      <c r="N228" s="208"/>
      <c r="O228" s="208"/>
      <c r="P228" s="208"/>
      <c r="Q228" s="208"/>
      <c r="R228" s="208"/>
      <c r="S228" s="208"/>
      <c r="T228" s="162">
        <f>IF(D228&gt;0,(VLOOKUP(D228,Families!$A$5:$I$196,3,0)),0)</f>
        <v>0</v>
      </c>
      <c r="U228" s="163">
        <f>IF(D228&gt;0,(VLOOKUP(D228,Families!$A$5:$I$196,7,0)),0)</f>
        <v>0</v>
      </c>
      <c r="V228" s="171">
        <f>IF(D228&gt;0,(VLOOKUP(D228,Families!$A$5:$I$196,8,0)),0)</f>
        <v>0</v>
      </c>
      <c r="W228" s="172">
        <f>IF(D228&gt;0,(VLOOKUP(D228,Families!$A$5:$I$196,9,0)),0)</f>
        <v>0</v>
      </c>
    </row>
    <row r="229" spans="1:23" s="173" customFormat="1" ht="15" customHeight="1" x14ac:dyDescent="0.3">
      <c r="A229" s="257"/>
      <c r="B229" s="258"/>
      <c r="C229" s="258"/>
      <c r="D229" s="250"/>
      <c r="E229" s="156">
        <f>IF(D229&gt;0,(VLOOKUP(D229,Families!$A$5:$I$196,2,0)),0)</f>
        <v>0</v>
      </c>
      <c r="F229" s="157"/>
      <c r="G229" s="157" t="s">
        <v>46</v>
      </c>
      <c r="H229" s="158"/>
      <c r="I229" s="159">
        <f>IF(F229=0,0,(H229*(VLOOKUP(F229,'Fee Schedule'!$C$2:$D$40,2,FALSE))))</f>
        <v>0</v>
      </c>
      <c r="J229" s="160" t="b">
        <f>IF(D229&gt;0,(IF(F229='Fee Schedule'!$C$2,'Fee Schedule'!$G$2,(IF(F229='Fee Schedule'!$C$3,'Fee Schedule'!$G$2,(IF(F229='Fee Schedule'!$C$4,'Fee Schedule'!$G$2,(IF(F229='Fee Schedule'!$C$5,'Fee Schedule'!$G$2,(IF(F229='Fee Schedule'!$C$6,'Fee Schedule'!$G$2,(IF(F229='Fee Schedule'!$C$7,'Fee Schedule'!$G$2,(IF(F229='Fee Schedule'!$C$14,'Fee Schedule'!$G$2,(IF(F229='Fee Schedule'!$C$26,'Fee Schedule'!$G$2,(VLOOKUP(D229,Families!$A$5:$I$196,4,0)))))))))))))))))))</f>
        <v>0</v>
      </c>
      <c r="K229" s="157"/>
      <c r="L229" s="178" t="b">
        <f>IF(D229&gt;0,(VLOOKUP(D229,Families!$A$5:$I$196,5,0)))</f>
        <v>0</v>
      </c>
      <c r="M229" s="222"/>
      <c r="N229" s="208"/>
      <c r="O229" s="208"/>
      <c r="P229" s="208"/>
      <c r="Q229" s="208"/>
      <c r="R229" s="208"/>
      <c r="S229" s="208"/>
      <c r="T229" s="162">
        <f>IF(D229&gt;0,(VLOOKUP(D229,Families!$A$5:$I$196,3,0)),0)</f>
        <v>0</v>
      </c>
      <c r="U229" s="163">
        <f>IF(D229&gt;0,(VLOOKUP(D229,Families!$A$5:$I$196,7,0)),0)</f>
        <v>0</v>
      </c>
      <c r="V229" s="171">
        <f>IF(D229&gt;0,(VLOOKUP(D229,Families!$A$5:$I$196,8,0)),0)</f>
        <v>0</v>
      </c>
      <c r="W229" s="172">
        <f>IF(D229&gt;0,(VLOOKUP(D229,Families!$A$5:$I$196,9,0)),0)</f>
        <v>0</v>
      </c>
    </row>
    <row r="230" spans="1:23" s="173" customFormat="1" ht="15" customHeight="1" x14ac:dyDescent="0.3">
      <c r="A230" s="257"/>
      <c r="B230" s="258"/>
      <c r="C230" s="258"/>
      <c r="D230" s="250"/>
      <c r="E230" s="156">
        <f>IF(D230&gt;0,(VLOOKUP(D230,Families!$A$5:$I$196,2,0)),0)</f>
        <v>0</v>
      </c>
      <c r="F230" s="157"/>
      <c r="G230" s="157" t="s">
        <v>46</v>
      </c>
      <c r="H230" s="158"/>
      <c r="I230" s="159">
        <f>IF(F230=0,0,(H230*(VLOOKUP(F230,'Fee Schedule'!$C$2:$D$40,2,FALSE))))</f>
        <v>0</v>
      </c>
      <c r="J230" s="160" t="b">
        <f>IF(D230&gt;0,(IF(F230='Fee Schedule'!$C$2,'Fee Schedule'!$G$2,(IF(F230='Fee Schedule'!$C$3,'Fee Schedule'!$G$2,(IF(F230='Fee Schedule'!$C$4,'Fee Schedule'!$G$2,(IF(F230='Fee Schedule'!$C$5,'Fee Schedule'!$G$2,(IF(F230='Fee Schedule'!$C$6,'Fee Schedule'!$G$2,(IF(F230='Fee Schedule'!$C$7,'Fee Schedule'!$G$2,(IF(F230='Fee Schedule'!$C$14,'Fee Schedule'!$G$2,(IF(F230='Fee Schedule'!$C$26,'Fee Schedule'!$G$2,(VLOOKUP(D230,Families!$A$5:$I$196,4,0)))))))))))))))))))</f>
        <v>0</v>
      </c>
      <c r="K230" s="157"/>
      <c r="L230" s="178" t="b">
        <f>IF(D230&gt;0,(VLOOKUP(D230,Families!$A$5:$I$196,5,0)))</f>
        <v>0</v>
      </c>
      <c r="M230" s="222"/>
      <c r="N230" s="208"/>
      <c r="O230" s="208"/>
      <c r="P230" s="208"/>
      <c r="Q230" s="208"/>
      <c r="R230" s="208"/>
      <c r="S230" s="208"/>
      <c r="T230" s="162">
        <f>IF(D230&gt;0,(VLOOKUP(D230,Families!$A$5:$I$196,3,0)),0)</f>
        <v>0</v>
      </c>
      <c r="U230" s="163">
        <f>IF(D230&gt;0,(VLOOKUP(D230,Families!$A$5:$I$196,7,0)),0)</f>
        <v>0</v>
      </c>
      <c r="V230" s="171">
        <f>IF(D230&gt;0,(VLOOKUP(D230,Families!$A$5:$I$196,8,0)),0)</f>
        <v>0</v>
      </c>
      <c r="W230" s="172">
        <f>IF(D230&gt;0,(VLOOKUP(D230,Families!$A$5:$I$196,9,0)),0)</f>
        <v>0</v>
      </c>
    </row>
    <row r="231" spans="1:23" s="173" customFormat="1" ht="15" customHeight="1" x14ac:dyDescent="0.3">
      <c r="A231" s="257"/>
      <c r="B231" s="258"/>
      <c r="C231" s="258"/>
      <c r="D231" s="250"/>
      <c r="E231" s="156">
        <f>IF(D231&gt;0,(VLOOKUP(D231,Families!$A$5:$I$196,2,0)),0)</f>
        <v>0</v>
      </c>
      <c r="F231" s="157"/>
      <c r="G231" s="157" t="s">
        <v>46</v>
      </c>
      <c r="H231" s="158"/>
      <c r="I231" s="159">
        <f>IF(F231=0,0,(H231*(VLOOKUP(F231,'Fee Schedule'!$C$2:$D$40,2,FALSE))))</f>
        <v>0</v>
      </c>
      <c r="J231" s="160" t="b">
        <f>IF(D231&gt;0,(IF(F231='Fee Schedule'!$C$2,'Fee Schedule'!$G$2,(IF(F231='Fee Schedule'!$C$3,'Fee Schedule'!$G$2,(IF(F231='Fee Schedule'!$C$4,'Fee Schedule'!$G$2,(IF(F231='Fee Schedule'!$C$5,'Fee Schedule'!$G$2,(IF(F231='Fee Schedule'!$C$6,'Fee Schedule'!$G$2,(IF(F231='Fee Schedule'!$C$7,'Fee Schedule'!$G$2,(IF(F231='Fee Schedule'!$C$14,'Fee Schedule'!$G$2,(IF(F231='Fee Schedule'!$C$26,'Fee Schedule'!$G$2,(VLOOKUP(D231,Families!$A$5:$I$196,4,0)))))))))))))))))))</f>
        <v>0</v>
      </c>
      <c r="K231" s="157"/>
      <c r="L231" s="178" t="b">
        <f>IF(D231&gt;0,(VLOOKUP(D231,Families!$A$5:$I$196,5,0)))</f>
        <v>0</v>
      </c>
      <c r="M231" s="222"/>
      <c r="N231" s="208"/>
      <c r="O231" s="208"/>
      <c r="P231" s="208"/>
      <c r="Q231" s="208"/>
      <c r="R231" s="208"/>
      <c r="S231" s="208"/>
      <c r="T231" s="162">
        <f>IF(D231&gt;0,(VLOOKUP(D231,Families!$A$5:$I$196,3,0)),0)</f>
        <v>0</v>
      </c>
      <c r="U231" s="163">
        <f>IF(D231&gt;0,(VLOOKUP(D231,Families!$A$5:$I$196,7,0)),0)</f>
        <v>0</v>
      </c>
      <c r="V231" s="171">
        <f>IF(D231&gt;0,(VLOOKUP(D231,Families!$A$5:$I$196,8,0)),0)</f>
        <v>0</v>
      </c>
      <c r="W231" s="172">
        <f>IF(D231&gt;0,(VLOOKUP(D231,Families!$A$5:$I$196,9,0)),0)</f>
        <v>0</v>
      </c>
    </row>
    <row r="232" spans="1:23" s="173" customFormat="1" ht="15" customHeight="1" x14ac:dyDescent="0.3">
      <c r="A232" s="257"/>
      <c r="B232" s="258"/>
      <c r="C232" s="258"/>
      <c r="D232" s="250"/>
      <c r="E232" s="156">
        <f>IF(D232&gt;0,(VLOOKUP(D232,Families!$A$5:$I$196,2,0)),0)</f>
        <v>0</v>
      </c>
      <c r="F232" s="157"/>
      <c r="G232" s="157" t="s">
        <v>46</v>
      </c>
      <c r="H232" s="158"/>
      <c r="I232" s="159">
        <f>IF(F232=0,0,(H232*(VLOOKUP(F232,'Fee Schedule'!$C$2:$D$40,2,FALSE))))</f>
        <v>0</v>
      </c>
      <c r="J232" s="160" t="b">
        <f>IF(D232&gt;0,(IF(F232='Fee Schedule'!$C$2,'Fee Schedule'!$G$2,(IF(F232='Fee Schedule'!$C$3,'Fee Schedule'!$G$2,(IF(F232='Fee Schedule'!$C$4,'Fee Schedule'!$G$2,(IF(F232='Fee Schedule'!$C$5,'Fee Schedule'!$G$2,(IF(F232='Fee Schedule'!$C$6,'Fee Schedule'!$G$2,(IF(F232='Fee Schedule'!$C$7,'Fee Schedule'!$G$2,(IF(F232='Fee Schedule'!$C$14,'Fee Schedule'!$G$2,(IF(F232='Fee Schedule'!$C$26,'Fee Schedule'!$G$2,(VLOOKUP(D232,Families!$A$5:$I$196,4,0)))))))))))))))))))</f>
        <v>0</v>
      </c>
      <c r="K232" s="157"/>
      <c r="L232" s="178" t="b">
        <f>IF(D232&gt;0,(VLOOKUP(D232,Families!$A$5:$I$196,5,0)))</f>
        <v>0</v>
      </c>
      <c r="M232" s="222"/>
      <c r="N232" s="208"/>
      <c r="O232" s="208"/>
      <c r="P232" s="208"/>
      <c r="Q232" s="208"/>
      <c r="R232" s="208"/>
      <c r="S232" s="208"/>
      <c r="T232" s="162">
        <f>IF(D232&gt;0,(VLOOKUP(D232,Families!$A$5:$I$196,3,0)),0)</f>
        <v>0</v>
      </c>
      <c r="U232" s="163">
        <f>IF(D232&gt;0,(VLOOKUP(D232,Families!$A$5:$I$196,7,0)),0)</f>
        <v>0</v>
      </c>
      <c r="V232" s="171">
        <f>IF(D232&gt;0,(VLOOKUP(D232,Families!$A$5:$I$196,8,0)),0)</f>
        <v>0</v>
      </c>
      <c r="W232" s="172">
        <f>IF(D232&gt;0,(VLOOKUP(D232,Families!$A$5:$I$196,9,0)),0)</f>
        <v>0</v>
      </c>
    </row>
    <row r="233" spans="1:23" s="173" customFormat="1" ht="15" customHeight="1" x14ac:dyDescent="0.3">
      <c r="A233" s="257"/>
      <c r="B233" s="258"/>
      <c r="C233" s="258"/>
      <c r="D233" s="250"/>
      <c r="E233" s="156">
        <f>IF(D233&gt;0,(VLOOKUP(D233,Families!$A$5:$I$196,2,0)),0)</f>
        <v>0</v>
      </c>
      <c r="F233" s="157"/>
      <c r="G233" s="157" t="s">
        <v>46</v>
      </c>
      <c r="H233" s="158"/>
      <c r="I233" s="159">
        <f>IF(F233=0,0,(H233*(VLOOKUP(F233,'Fee Schedule'!$C$2:$D$40,2,FALSE))))</f>
        <v>0</v>
      </c>
      <c r="J233" s="160" t="b">
        <f>IF(D233&gt;0,(IF(F233='Fee Schedule'!$C$2,'Fee Schedule'!$G$2,(IF(F233='Fee Schedule'!$C$3,'Fee Schedule'!$G$2,(IF(F233='Fee Schedule'!$C$4,'Fee Schedule'!$G$2,(IF(F233='Fee Schedule'!$C$5,'Fee Schedule'!$G$2,(IF(F233='Fee Schedule'!$C$6,'Fee Schedule'!$G$2,(IF(F233='Fee Schedule'!$C$7,'Fee Schedule'!$G$2,(IF(F233='Fee Schedule'!$C$14,'Fee Schedule'!$G$2,(IF(F233='Fee Schedule'!$C$26,'Fee Schedule'!$G$2,(VLOOKUP(D233,Families!$A$5:$I$196,4,0)))))))))))))))))))</f>
        <v>0</v>
      </c>
      <c r="K233" s="157"/>
      <c r="L233" s="178" t="b">
        <f>IF(D233&gt;0,(VLOOKUP(D233,Families!$A$5:$I$196,5,0)))</f>
        <v>0</v>
      </c>
      <c r="M233" s="222"/>
      <c r="N233" s="208"/>
      <c r="O233" s="208"/>
      <c r="P233" s="208"/>
      <c r="Q233" s="208"/>
      <c r="R233" s="208"/>
      <c r="S233" s="208"/>
      <c r="T233" s="162">
        <f>IF(D233&gt;0,(VLOOKUP(D233,Families!$A$5:$I$196,3,0)),0)</f>
        <v>0</v>
      </c>
      <c r="U233" s="163">
        <f>IF(D233&gt;0,(VLOOKUP(D233,Families!$A$5:$I$196,7,0)),0)</f>
        <v>0</v>
      </c>
      <c r="V233" s="171">
        <f>IF(D233&gt;0,(VLOOKUP(D233,Families!$A$5:$I$196,8,0)),0)</f>
        <v>0</v>
      </c>
      <c r="W233" s="172">
        <f>IF(D233&gt;0,(VLOOKUP(D233,Families!$A$5:$I$196,9,0)),0)</f>
        <v>0</v>
      </c>
    </row>
    <row r="234" spans="1:23" s="173" customFormat="1" ht="15" customHeight="1" x14ac:dyDescent="0.3">
      <c r="A234" s="257"/>
      <c r="B234" s="258"/>
      <c r="C234" s="258"/>
      <c r="D234" s="250"/>
      <c r="E234" s="156">
        <f>IF(D234&gt;0,(VLOOKUP(D234,Families!$A$5:$I$196,2,0)),0)</f>
        <v>0</v>
      </c>
      <c r="F234" s="157"/>
      <c r="G234" s="157" t="s">
        <v>46</v>
      </c>
      <c r="H234" s="158"/>
      <c r="I234" s="159">
        <f>IF(F234=0,0,(H234*(VLOOKUP(F234,'Fee Schedule'!$C$2:$D$40,2,FALSE))))</f>
        <v>0</v>
      </c>
      <c r="J234" s="160" t="b">
        <f>IF(D234&gt;0,(IF(F234='Fee Schedule'!$C$2,'Fee Schedule'!$G$2,(IF(F234='Fee Schedule'!$C$3,'Fee Schedule'!$G$2,(IF(F234='Fee Schedule'!$C$4,'Fee Schedule'!$G$2,(IF(F234='Fee Schedule'!$C$5,'Fee Schedule'!$G$2,(IF(F234='Fee Schedule'!$C$6,'Fee Schedule'!$G$2,(IF(F234='Fee Schedule'!$C$7,'Fee Schedule'!$G$2,(IF(F234='Fee Schedule'!$C$14,'Fee Schedule'!$G$2,(IF(F234='Fee Schedule'!$C$26,'Fee Schedule'!$G$2,(VLOOKUP(D234,Families!$A$5:$I$196,4,0)))))))))))))))))))</f>
        <v>0</v>
      </c>
      <c r="K234" s="157"/>
      <c r="L234" s="178" t="b">
        <f>IF(D234&gt;0,(VLOOKUP(D234,Families!$A$5:$I$196,5,0)))</f>
        <v>0</v>
      </c>
      <c r="M234" s="222"/>
      <c r="N234" s="208"/>
      <c r="O234" s="208"/>
      <c r="P234" s="208"/>
      <c r="Q234" s="208"/>
      <c r="R234" s="208"/>
      <c r="S234" s="208"/>
      <c r="T234" s="162">
        <f>IF(D234&gt;0,(VLOOKUP(D234,Families!$A$5:$I$196,3,0)),0)</f>
        <v>0</v>
      </c>
      <c r="U234" s="163">
        <f>IF(D234&gt;0,(VLOOKUP(D234,Families!$A$5:$I$196,7,0)),0)</f>
        <v>0</v>
      </c>
      <c r="V234" s="171">
        <f>IF(D234&gt;0,(VLOOKUP(D234,Families!$A$5:$I$196,8,0)),0)</f>
        <v>0</v>
      </c>
      <c r="W234" s="172">
        <f>IF(D234&gt;0,(VLOOKUP(D234,Families!$A$5:$I$196,9,0)),0)</f>
        <v>0</v>
      </c>
    </row>
    <row r="235" spans="1:23" s="173" customFormat="1" ht="15" customHeight="1" x14ac:dyDescent="0.3">
      <c r="A235" s="257"/>
      <c r="B235" s="258"/>
      <c r="C235" s="258"/>
      <c r="D235" s="250"/>
      <c r="E235" s="156">
        <f>IF(D235&gt;0,(VLOOKUP(D235,Families!$A$5:$I$196,2,0)),0)</f>
        <v>0</v>
      </c>
      <c r="F235" s="157"/>
      <c r="G235" s="157" t="s">
        <v>46</v>
      </c>
      <c r="H235" s="158"/>
      <c r="I235" s="159">
        <f>IF(F235=0,0,(H235*(VLOOKUP(F235,'Fee Schedule'!$C$2:$D$40,2,FALSE))))</f>
        <v>0</v>
      </c>
      <c r="J235" s="160" t="b">
        <f>IF(D235&gt;0,(IF(F235='Fee Schedule'!$C$2,'Fee Schedule'!$G$2,(IF(F235='Fee Schedule'!$C$3,'Fee Schedule'!$G$2,(IF(F235='Fee Schedule'!$C$4,'Fee Schedule'!$G$2,(IF(F235='Fee Schedule'!$C$5,'Fee Schedule'!$G$2,(IF(F235='Fee Schedule'!$C$6,'Fee Schedule'!$G$2,(IF(F235='Fee Schedule'!$C$7,'Fee Schedule'!$G$2,(IF(F235='Fee Schedule'!$C$14,'Fee Schedule'!$G$2,(IF(F235='Fee Schedule'!$C$26,'Fee Schedule'!$G$2,(VLOOKUP(D235,Families!$A$5:$I$196,4,0)))))))))))))))))))</f>
        <v>0</v>
      </c>
      <c r="K235" s="157"/>
      <c r="L235" s="178" t="b">
        <f>IF(D235&gt;0,(VLOOKUP(D235,Families!$A$5:$I$196,5,0)))</f>
        <v>0</v>
      </c>
      <c r="M235" s="222"/>
      <c r="N235" s="208"/>
      <c r="O235" s="208"/>
      <c r="P235" s="208"/>
      <c r="Q235" s="208"/>
      <c r="R235" s="208"/>
      <c r="S235" s="208"/>
      <c r="T235" s="162">
        <f>IF(D235&gt;0,(VLOOKUP(D235,Families!$A$5:$I$196,3,0)),0)</f>
        <v>0</v>
      </c>
      <c r="U235" s="163">
        <f>IF(D235&gt;0,(VLOOKUP(D235,Families!$A$5:$I$196,7,0)),0)</f>
        <v>0</v>
      </c>
      <c r="V235" s="171">
        <f>IF(D235&gt;0,(VLOOKUP(D235,Families!$A$5:$I$196,8,0)),0)</f>
        <v>0</v>
      </c>
      <c r="W235" s="172">
        <f>IF(D235&gt;0,(VLOOKUP(D235,Families!$A$5:$I$196,9,0)),0)</f>
        <v>0</v>
      </c>
    </row>
    <row r="236" spans="1:23" s="173" customFormat="1" ht="15" customHeight="1" x14ac:dyDescent="0.3">
      <c r="A236" s="257"/>
      <c r="B236" s="258"/>
      <c r="C236" s="258"/>
      <c r="D236" s="250"/>
      <c r="E236" s="156">
        <f>IF(D236&gt;0,(VLOOKUP(D236,Families!$A$5:$I$196,2,0)),0)</f>
        <v>0</v>
      </c>
      <c r="F236" s="157"/>
      <c r="G236" s="157" t="s">
        <v>46</v>
      </c>
      <c r="H236" s="158"/>
      <c r="I236" s="159">
        <f>IF(F236=0,0,(H236*(VLOOKUP(F236,'Fee Schedule'!$C$2:$D$40,2,FALSE))))</f>
        <v>0</v>
      </c>
      <c r="J236" s="160" t="b">
        <f>IF(D236&gt;0,(IF(F236='Fee Schedule'!$C$2,'Fee Schedule'!$G$2,(IF(F236='Fee Schedule'!$C$3,'Fee Schedule'!$G$2,(IF(F236='Fee Schedule'!$C$4,'Fee Schedule'!$G$2,(IF(F236='Fee Schedule'!$C$5,'Fee Schedule'!$G$2,(IF(F236='Fee Schedule'!$C$6,'Fee Schedule'!$G$2,(IF(F236='Fee Schedule'!$C$7,'Fee Schedule'!$G$2,(IF(F236='Fee Schedule'!$C$14,'Fee Schedule'!$G$2,(IF(F236='Fee Schedule'!$C$26,'Fee Schedule'!$G$2,(VLOOKUP(D236,Families!$A$5:$I$196,4,0)))))))))))))))))))</f>
        <v>0</v>
      </c>
      <c r="K236" s="157"/>
      <c r="L236" s="178" t="b">
        <f>IF(D236&gt;0,(VLOOKUP(D236,Families!$A$5:$I$196,5,0)))</f>
        <v>0</v>
      </c>
      <c r="M236" s="222"/>
      <c r="N236" s="208"/>
      <c r="O236" s="208"/>
      <c r="P236" s="208"/>
      <c r="Q236" s="208"/>
      <c r="R236" s="208"/>
      <c r="S236" s="208"/>
      <c r="T236" s="162">
        <f>IF(D236&gt;0,(VLOOKUP(D236,Families!$A$5:$I$196,3,0)),0)</f>
        <v>0</v>
      </c>
      <c r="U236" s="163">
        <f>IF(D236&gt;0,(VLOOKUP(D236,Families!$A$5:$I$196,7,0)),0)</f>
        <v>0</v>
      </c>
      <c r="V236" s="171">
        <f>IF(D236&gt;0,(VLOOKUP(D236,Families!$A$5:$I$196,8,0)),0)</f>
        <v>0</v>
      </c>
      <c r="W236" s="172">
        <f>IF(D236&gt;0,(VLOOKUP(D236,Families!$A$5:$I$196,9,0)),0)</f>
        <v>0</v>
      </c>
    </row>
    <row r="237" spans="1:23" s="173" customFormat="1" ht="15" customHeight="1" x14ac:dyDescent="0.3">
      <c r="A237" s="257"/>
      <c r="B237" s="258"/>
      <c r="C237" s="258"/>
      <c r="D237" s="250"/>
      <c r="E237" s="156">
        <f>IF(D237&gt;0,(VLOOKUP(D237,Families!$A$5:$I$196,2,0)),0)</f>
        <v>0</v>
      </c>
      <c r="F237" s="157"/>
      <c r="G237" s="157" t="s">
        <v>46</v>
      </c>
      <c r="H237" s="158"/>
      <c r="I237" s="159">
        <f>IF(F237=0,0,(H237*(VLOOKUP(F237,'Fee Schedule'!$C$2:$D$40,2,FALSE))))</f>
        <v>0</v>
      </c>
      <c r="J237" s="160" t="b">
        <f>IF(D237&gt;0,(IF(F237='Fee Schedule'!$C$2,'Fee Schedule'!$G$2,(IF(F237='Fee Schedule'!$C$3,'Fee Schedule'!$G$2,(IF(F237='Fee Schedule'!$C$4,'Fee Schedule'!$G$2,(IF(F237='Fee Schedule'!$C$5,'Fee Schedule'!$G$2,(IF(F237='Fee Schedule'!$C$6,'Fee Schedule'!$G$2,(IF(F237='Fee Schedule'!$C$7,'Fee Schedule'!$G$2,(IF(F237='Fee Schedule'!$C$14,'Fee Schedule'!$G$2,(IF(F237='Fee Schedule'!$C$26,'Fee Schedule'!$G$2,(VLOOKUP(D237,Families!$A$5:$I$196,4,0)))))))))))))))))))</f>
        <v>0</v>
      </c>
      <c r="K237" s="157"/>
      <c r="L237" s="178" t="b">
        <f>IF(D237&gt;0,(VLOOKUP(D237,Families!$A$5:$I$196,5,0)))</f>
        <v>0</v>
      </c>
      <c r="M237" s="222"/>
      <c r="N237" s="208"/>
      <c r="O237" s="208"/>
      <c r="P237" s="208"/>
      <c r="Q237" s="208"/>
      <c r="R237" s="208"/>
      <c r="S237" s="208"/>
      <c r="T237" s="162">
        <f>IF(D237&gt;0,(VLOOKUP(D237,Families!$A$5:$I$196,3,0)),0)</f>
        <v>0</v>
      </c>
      <c r="U237" s="163">
        <f>IF(D237&gt;0,(VLOOKUP(D237,Families!$A$5:$I$196,7,0)),0)</f>
        <v>0</v>
      </c>
      <c r="V237" s="171">
        <f>IF(D237&gt;0,(VLOOKUP(D237,Families!$A$5:$I$196,8,0)),0)</f>
        <v>0</v>
      </c>
      <c r="W237" s="172">
        <f>IF(D237&gt;0,(VLOOKUP(D237,Families!$A$5:$I$196,9,0)),0)</f>
        <v>0</v>
      </c>
    </row>
    <row r="238" spans="1:23" s="173" customFormat="1" ht="15" customHeight="1" x14ac:dyDescent="0.3">
      <c r="A238" s="257"/>
      <c r="B238" s="258"/>
      <c r="C238" s="258"/>
      <c r="D238" s="250"/>
      <c r="E238" s="156">
        <f>IF(D238&gt;0,(VLOOKUP(D238,Families!$A$5:$I$196,2,0)),0)</f>
        <v>0</v>
      </c>
      <c r="F238" s="157"/>
      <c r="G238" s="157" t="s">
        <v>46</v>
      </c>
      <c r="H238" s="158"/>
      <c r="I238" s="159">
        <f>IF(F238=0,0,(H238*(VLOOKUP(F238,'Fee Schedule'!$C$2:$D$40,2,FALSE))))</f>
        <v>0</v>
      </c>
      <c r="J238" s="160" t="b">
        <f>IF(D238&gt;0,(IF(F238='Fee Schedule'!$C$2,'Fee Schedule'!$G$2,(IF(F238='Fee Schedule'!$C$3,'Fee Schedule'!$G$2,(IF(F238='Fee Schedule'!$C$4,'Fee Schedule'!$G$2,(IF(F238='Fee Schedule'!$C$5,'Fee Schedule'!$G$2,(IF(F238='Fee Schedule'!$C$6,'Fee Schedule'!$G$2,(IF(F238='Fee Schedule'!$C$7,'Fee Schedule'!$G$2,(IF(F238='Fee Schedule'!$C$14,'Fee Schedule'!$G$2,(IF(F238='Fee Schedule'!$C$26,'Fee Schedule'!$G$2,(VLOOKUP(D238,Families!$A$5:$I$196,4,0)))))))))))))))))))</f>
        <v>0</v>
      </c>
      <c r="K238" s="157"/>
      <c r="L238" s="178" t="b">
        <f>IF(D238&gt;0,(VLOOKUP(D238,Families!$A$5:$I$196,5,0)))</f>
        <v>0</v>
      </c>
      <c r="M238" s="222"/>
      <c r="N238" s="208"/>
      <c r="O238" s="208"/>
      <c r="P238" s="208"/>
      <c r="Q238" s="208"/>
      <c r="R238" s="208"/>
      <c r="S238" s="208"/>
      <c r="T238" s="162">
        <f>IF(D238&gt;0,(VLOOKUP(D238,Families!$A$5:$I$196,3,0)),0)</f>
        <v>0</v>
      </c>
      <c r="U238" s="163">
        <f>IF(D238&gt;0,(VLOOKUP(D238,Families!$A$5:$I$196,7,0)),0)</f>
        <v>0</v>
      </c>
      <c r="V238" s="171">
        <f>IF(D238&gt;0,(VLOOKUP(D238,Families!$A$5:$I$196,8,0)),0)</f>
        <v>0</v>
      </c>
      <c r="W238" s="172">
        <f>IF(D238&gt;0,(VLOOKUP(D238,Families!$A$5:$I$196,9,0)),0)</f>
        <v>0</v>
      </c>
    </row>
    <row r="239" spans="1:23" s="173" customFormat="1" ht="15" customHeight="1" x14ac:dyDescent="0.3">
      <c r="A239" s="257"/>
      <c r="B239" s="258"/>
      <c r="C239" s="258"/>
      <c r="D239" s="250"/>
      <c r="E239" s="156">
        <f>IF(D239&gt;0,(VLOOKUP(D239,Families!$A$5:$I$196,2,0)),0)</f>
        <v>0</v>
      </c>
      <c r="F239" s="157"/>
      <c r="G239" s="157" t="s">
        <v>46</v>
      </c>
      <c r="H239" s="158"/>
      <c r="I239" s="159">
        <f>IF(F239=0,0,(H239*(VLOOKUP(F239,'Fee Schedule'!$C$2:$D$40,2,FALSE))))</f>
        <v>0</v>
      </c>
      <c r="J239" s="160" t="b">
        <f>IF(D239&gt;0,(IF(F239='Fee Schedule'!$C$2,'Fee Schedule'!$G$2,(IF(F239='Fee Schedule'!$C$3,'Fee Schedule'!$G$2,(IF(F239='Fee Schedule'!$C$4,'Fee Schedule'!$G$2,(IF(F239='Fee Schedule'!$C$5,'Fee Schedule'!$G$2,(IF(F239='Fee Schedule'!$C$6,'Fee Schedule'!$G$2,(IF(F239='Fee Schedule'!$C$7,'Fee Schedule'!$G$2,(IF(F239='Fee Schedule'!$C$14,'Fee Schedule'!$G$2,(IF(F239='Fee Schedule'!$C$26,'Fee Schedule'!$G$2,(VLOOKUP(D239,Families!$A$5:$I$196,4,0)))))))))))))))))))</f>
        <v>0</v>
      </c>
      <c r="K239" s="157"/>
      <c r="L239" s="178" t="b">
        <f>IF(D239&gt;0,(VLOOKUP(D239,Families!$A$5:$I$196,5,0)))</f>
        <v>0</v>
      </c>
      <c r="M239" s="222"/>
      <c r="N239" s="208"/>
      <c r="O239" s="208"/>
      <c r="P239" s="208"/>
      <c r="Q239" s="208"/>
      <c r="R239" s="208"/>
      <c r="S239" s="208"/>
      <c r="T239" s="162">
        <f>IF(D239&gt;0,(VLOOKUP(D239,Families!$A$5:$I$196,3,0)),0)</f>
        <v>0</v>
      </c>
      <c r="U239" s="163">
        <f>IF(D239&gt;0,(VLOOKUP(D239,Families!$A$5:$I$196,7,0)),0)</f>
        <v>0</v>
      </c>
      <c r="V239" s="171">
        <f>IF(D239&gt;0,(VLOOKUP(D239,Families!$A$5:$I$196,8,0)),0)</f>
        <v>0</v>
      </c>
      <c r="W239" s="172">
        <f>IF(D239&gt;0,(VLOOKUP(D239,Families!$A$5:$I$196,9,0)),0)</f>
        <v>0</v>
      </c>
    </row>
    <row r="240" spans="1:23" s="173" customFormat="1" ht="15" customHeight="1" x14ac:dyDescent="0.3">
      <c r="A240" s="257"/>
      <c r="B240" s="258"/>
      <c r="C240" s="258"/>
      <c r="D240" s="250"/>
      <c r="E240" s="156">
        <f>IF(D240&gt;0,(VLOOKUP(D240,Families!$A$5:$I$196,2,0)),0)</f>
        <v>0</v>
      </c>
      <c r="F240" s="157"/>
      <c r="G240" s="157" t="s">
        <v>46</v>
      </c>
      <c r="H240" s="158"/>
      <c r="I240" s="159">
        <f>IF(F240=0,0,(H240*(VLOOKUP(F240,'Fee Schedule'!$C$2:$D$40,2,FALSE))))</f>
        <v>0</v>
      </c>
      <c r="J240" s="160" t="b">
        <f>IF(D240&gt;0,(IF(F240='Fee Schedule'!$C$2,'Fee Schedule'!$G$2,(IF(F240='Fee Schedule'!$C$3,'Fee Schedule'!$G$2,(IF(F240='Fee Schedule'!$C$4,'Fee Schedule'!$G$2,(IF(F240='Fee Schedule'!$C$5,'Fee Schedule'!$G$2,(IF(F240='Fee Schedule'!$C$6,'Fee Schedule'!$G$2,(IF(F240='Fee Schedule'!$C$7,'Fee Schedule'!$G$2,(IF(F240='Fee Schedule'!$C$14,'Fee Schedule'!$G$2,(IF(F240='Fee Schedule'!$C$26,'Fee Schedule'!$G$2,(VLOOKUP(D240,Families!$A$5:$I$196,4,0)))))))))))))))))))</f>
        <v>0</v>
      </c>
      <c r="K240" s="157"/>
      <c r="L240" s="178" t="b">
        <f>IF(D240&gt;0,(VLOOKUP(D240,Families!$A$5:$I$196,5,0)))</f>
        <v>0</v>
      </c>
      <c r="M240" s="222"/>
      <c r="N240" s="208"/>
      <c r="O240" s="208"/>
      <c r="P240" s="208"/>
      <c r="Q240" s="208"/>
      <c r="R240" s="208"/>
      <c r="S240" s="208"/>
      <c r="T240" s="162">
        <f>IF(D240&gt;0,(VLOOKUP(D240,Families!$A$5:$I$196,3,0)),0)</f>
        <v>0</v>
      </c>
      <c r="U240" s="163">
        <f>IF(D240&gt;0,(VLOOKUP(D240,Families!$A$5:$I$196,7,0)),0)</f>
        <v>0</v>
      </c>
      <c r="V240" s="171">
        <f>IF(D240&gt;0,(VLOOKUP(D240,Families!$A$5:$I$196,8,0)),0)</f>
        <v>0</v>
      </c>
      <c r="W240" s="172">
        <f>IF(D240&gt;0,(VLOOKUP(D240,Families!$A$5:$I$196,9,0)),0)</f>
        <v>0</v>
      </c>
    </row>
    <row r="241" spans="1:23" s="173" customFormat="1" ht="15" customHeight="1" x14ac:dyDescent="0.3">
      <c r="A241" s="257"/>
      <c r="B241" s="258"/>
      <c r="C241" s="258"/>
      <c r="D241" s="250"/>
      <c r="E241" s="156">
        <f>IF(D241&gt;0,(VLOOKUP(D241,Families!$A$5:$I$196,2,0)),0)</f>
        <v>0</v>
      </c>
      <c r="F241" s="157"/>
      <c r="G241" s="157" t="s">
        <v>46</v>
      </c>
      <c r="H241" s="158"/>
      <c r="I241" s="159">
        <f>IF(F241=0,0,(H241*(VLOOKUP(F241,'Fee Schedule'!$C$2:$D$40,2,FALSE))))</f>
        <v>0</v>
      </c>
      <c r="J241" s="160" t="b">
        <f>IF(D241&gt;0,(IF(F241='Fee Schedule'!$C$2,'Fee Schedule'!$G$2,(IF(F241='Fee Schedule'!$C$3,'Fee Schedule'!$G$2,(IF(F241='Fee Schedule'!$C$4,'Fee Schedule'!$G$2,(IF(F241='Fee Schedule'!$C$5,'Fee Schedule'!$G$2,(IF(F241='Fee Schedule'!$C$6,'Fee Schedule'!$G$2,(IF(F241='Fee Schedule'!$C$7,'Fee Schedule'!$G$2,(IF(F241='Fee Schedule'!$C$14,'Fee Schedule'!$G$2,(IF(F241='Fee Schedule'!$C$26,'Fee Schedule'!$G$2,(VLOOKUP(D241,Families!$A$5:$I$196,4,0)))))))))))))))))))</f>
        <v>0</v>
      </c>
      <c r="K241" s="157"/>
      <c r="L241" s="178" t="b">
        <f>IF(D241&gt;0,(VLOOKUP(D241,Families!$A$5:$I$196,5,0)))</f>
        <v>0</v>
      </c>
      <c r="M241" s="222"/>
      <c r="N241" s="208"/>
      <c r="O241" s="208"/>
      <c r="P241" s="208"/>
      <c r="Q241" s="208"/>
      <c r="R241" s="208"/>
      <c r="S241" s="208"/>
      <c r="T241" s="162">
        <f>IF(D241&gt;0,(VLOOKUP(D241,Families!$A$5:$I$196,3,0)),0)</f>
        <v>0</v>
      </c>
      <c r="U241" s="163">
        <f>IF(D241&gt;0,(VLOOKUP(D241,Families!$A$5:$I$196,7,0)),0)</f>
        <v>0</v>
      </c>
      <c r="V241" s="171">
        <f>IF(D241&gt;0,(VLOOKUP(D241,Families!$A$5:$I$196,8,0)),0)</f>
        <v>0</v>
      </c>
      <c r="W241" s="172">
        <f>IF(D241&gt;0,(VLOOKUP(D241,Families!$A$5:$I$196,9,0)),0)</f>
        <v>0</v>
      </c>
    </row>
    <row r="242" spans="1:23" s="173" customFormat="1" ht="15" customHeight="1" x14ac:dyDescent="0.3">
      <c r="A242" s="257"/>
      <c r="B242" s="258"/>
      <c r="C242" s="258"/>
      <c r="D242" s="250"/>
      <c r="E242" s="156">
        <f>IF(D242&gt;0,(VLOOKUP(D242,Families!$A$5:$I$196,2,0)),0)</f>
        <v>0</v>
      </c>
      <c r="F242" s="157"/>
      <c r="G242" s="157" t="s">
        <v>46</v>
      </c>
      <c r="H242" s="158"/>
      <c r="I242" s="159">
        <f>IF(F242=0,0,(H242*(VLOOKUP(F242,'Fee Schedule'!$C$2:$D$40,2,FALSE))))</f>
        <v>0</v>
      </c>
      <c r="J242" s="160" t="b">
        <f>IF(D242&gt;0,(IF(F242='Fee Schedule'!$C$2,'Fee Schedule'!$G$2,(IF(F242='Fee Schedule'!$C$3,'Fee Schedule'!$G$2,(IF(F242='Fee Schedule'!$C$4,'Fee Schedule'!$G$2,(IF(F242='Fee Schedule'!$C$5,'Fee Schedule'!$G$2,(IF(F242='Fee Schedule'!$C$6,'Fee Schedule'!$G$2,(IF(F242='Fee Schedule'!$C$7,'Fee Schedule'!$G$2,(IF(F242='Fee Schedule'!$C$14,'Fee Schedule'!$G$2,(IF(F242='Fee Schedule'!$C$26,'Fee Schedule'!$G$2,(VLOOKUP(D242,Families!$A$5:$I$196,4,0)))))))))))))))))))</f>
        <v>0</v>
      </c>
      <c r="K242" s="157"/>
      <c r="L242" s="178" t="b">
        <f>IF(D242&gt;0,(VLOOKUP(D242,Families!$A$5:$I$196,5,0)))</f>
        <v>0</v>
      </c>
      <c r="M242" s="222"/>
      <c r="N242" s="208"/>
      <c r="O242" s="208"/>
      <c r="P242" s="208"/>
      <c r="Q242" s="208"/>
      <c r="R242" s="208"/>
      <c r="S242" s="208"/>
      <c r="T242" s="162">
        <f>IF(D242&gt;0,(VLOOKUP(D242,Families!$A$5:$I$196,3,0)),0)</f>
        <v>0</v>
      </c>
      <c r="U242" s="163">
        <f>IF(D242&gt;0,(VLOOKUP(D242,Families!$A$5:$I$196,7,0)),0)</f>
        <v>0</v>
      </c>
      <c r="V242" s="171">
        <f>IF(D242&gt;0,(VLOOKUP(D242,Families!$A$5:$I$196,8,0)),0)</f>
        <v>0</v>
      </c>
      <c r="W242" s="172">
        <f>IF(D242&gt;0,(VLOOKUP(D242,Families!$A$5:$I$196,9,0)),0)</f>
        <v>0</v>
      </c>
    </row>
    <row r="243" spans="1:23" s="173" customFormat="1" ht="15" customHeight="1" x14ac:dyDescent="0.3">
      <c r="A243" s="257"/>
      <c r="B243" s="258"/>
      <c r="C243" s="258"/>
      <c r="D243" s="250"/>
      <c r="E243" s="156">
        <f>IF(D243&gt;0,(VLOOKUP(D243,Families!$A$5:$I$196,2,0)),0)</f>
        <v>0</v>
      </c>
      <c r="F243" s="157"/>
      <c r="G243" s="157" t="s">
        <v>46</v>
      </c>
      <c r="H243" s="158"/>
      <c r="I243" s="159">
        <f>IF(F243=0,0,(H243*(VLOOKUP(F243,'Fee Schedule'!$C$2:$D$40,2,FALSE))))</f>
        <v>0</v>
      </c>
      <c r="J243" s="160" t="b">
        <f>IF(D243&gt;0,(IF(F243='Fee Schedule'!$C$2,'Fee Schedule'!$G$2,(IF(F243='Fee Schedule'!$C$3,'Fee Schedule'!$G$2,(IF(F243='Fee Schedule'!$C$4,'Fee Schedule'!$G$2,(IF(F243='Fee Schedule'!$C$5,'Fee Schedule'!$G$2,(IF(F243='Fee Schedule'!$C$6,'Fee Schedule'!$G$2,(IF(F243='Fee Schedule'!$C$7,'Fee Schedule'!$G$2,(IF(F243='Fee Schedule'!$C$14,'Fee Schedule'!$G$2,(IF(F243='Fee Schedule'!$C$26,'Fee Schedule'!$G$2,(VLOOKUP(D243,Families!$A$5:$I$196,4,0)))))))))))))))))))</f>
        <v>0</v>
      </c>
      <c r="K243" s="157"/>
      <c r="L243" s="178" t="b">
        <f>IF(D243&gt;0,(VLOOKUP(D243,Families!$A$5:$I$196,5,0)))</f>
        <v>0</v>
      </c>
      <c r="M243" s="222"/>
      <c r="N243" s="208"/>
      <c r="O243" s="208"/>
      <c r="P243" s="208"/>
      <c r="Q243" s="208"/>
      <c r="R243" s="208"/>
      <c r="S243" s="208"/>
      <c r="T243" s="162">
        <f>IF(D243&gt;0,(VLOOKUP(D243,Families!$A$5:$I$196,3,0)),0)</f>
        <v>0</v>
      </c>
      <c r="U243" s="163">
        <f>IF(D243&gt;0,(VLOOKUP(D243,Families!$A$5:$I$196,7,0)),0)</f>
        <v>0</v>
      </c>
      <c r="V243" s="171">
        <f>IF(D243&gt;0,(VLOOKUP(D243,Families!$A$5:$I$196,8,0)),0)</f>
        <v>0</v>
      </c>
      <c r="W243" s="172">
        <f>IF(D243&gt;0,(VLOOKUP(D243,Families!$A$5:$I$196,9,0)),0)</f>
        <v>0</v>
      </c>
    </row>
    <row r="244" spans="1:23" s="173" customFormat="1" ht="15" customHeight="1" x14ac:dyDescent="0.3">
      <c r="A244" s="257"/>
      <c r="B244" s="258"/>
      <c r="C244" s="258"/>
      <c r="D244" s="250"/>
      <c r="E244" s="156">
        <f>IF(D244&gt;0,(VLOOKUP(D244,Families!$A$5:$I$196,2,0)),0)</f>
        <v>0</v>
      </c>
      <c r="F244" s="157"/>
      <c r="G244" s="157" t="s">
        <v>46</v>
      </c>
      <c r="H244" s="158"/>
      <c r="I244" s="159">
        <f>IF(F244=0,0,(H244*(VLOOKUP(F244,'Fee Schedule'!$C$2:$D$40,2,FALSE))))</f>
        <v>0</v>
      </c>
      <c r="J244" s="160" t="b">
        <f>IF(D244&gt;0,(IF(F244='Fee Schedule'!$C$2,'Fee Schedule'!$G$2,(IF(F244='Fee Schedule'!$C$3,'Fee Schedule'!$G$2,(IF(F244='Fee Schedule'!$C$4,'Fee Schedule'!$G$2,(IF(F244='Fee Schedule'!$C$5,'Fee Schedule'!$G$2,(IF(F244='Fee Schedule'!$C$6,'Fee Schedule'!$G$2,(IF(F244='Fee Schedule'!$C$7,'Fee Schedule'!$G$2,(IF(F244='Fee Schedule'!$C$14,'Fee Schedule'!$G$2,(IF(F244='Fee Schedule'!$C$26,'Fee Schedule'!$G$2,(VLOOKUP(D244,Families!$A$5:$I$196,4,0)))))))))))))))))))</f>
        <v>0</v>
      </c>
      <c r="K244" s="157"/>
      <c r="L244" s="178" t="b">
        <f>IF(D244&gt;0,(VLOOKUP(D244,Families!$A$5:$I$196,5,0)))</f>
        <v>0</v>
      </c>
      <c r="M244" s="222"/>
      <c r="N244" s="208"/>
      <c r="O244" s="208"/>
      <c r="P244" s="208"/>
      <c r="Q244" s="208"/>
      <c r="R244" s="208"/>
      <c r="S244" s="208"/>
      <c r="T244" s="162">
        <f>IF(D244&gt;0,(VLOOKUP(D244,Families!$A$5:$I$196,3,0)),0)</f>
        <v>0</v>
      </c>
      <c r="U244" s="163">
        <f>IF(D244&gt;0,(VLOOKUP(D244,Families!$A$5:$I$196,7,0)),0)</f>
        <v>0</v>
      </c>
      <c r="V244" s="171">
        <f>IF(D244&gt;0,(VLOOKUP(D244,Families!$A$5:$I$196,8,0)),0)</f>
        <v>0</v>
      </c>
      <c r="W244" s="172">
        <f>IF(D244&gt;0,(VLOOKUP(D244,Families!$A$5:$I$196,9,0)),0)</f>
        <v>0</v>
      </c>
    </row>
    <row r="245" spans="1:23" s="173" customFormat="1" ht="15" customHeight="1" x14ac:dyDescent="0.3">
      <c r="A245" s="257"/>
      <c r="B245" s="258"/>
      <c r="C245" s="258"/>
      <c r="D245" s="250"/>
      <c r="E245" s="156">
        <f>IF(D245&gt;0,(VLOOKUP(D245,Families!$A$5:$I$196,2,0)),0)</f>
        <v>0</v>
      </c>
      <c r="F245" s="157"/>
      <c r="G245" s="157" t="s">
        <v>46</v>
      </c>
      <c r="H245" s="158"/>
      <c r="I245" s="159">
        <f>IF(F245=0,0,(H245*(VLOOKUP(F245,'Fee Schedule'!$C$2:$D$40,2,FALSE))))</f>
        <v>0</v>
      </c>
      <c r="J245" s="160" t="b">
        <f>IF(D245&gt;0,(IF(F245='Fee Schedule'!$C$2,'Fee Schedule'!$G$2,(IF(F245='Fee Schedule'!$C$3,'Fee Schedule'!$G$2,(IF(F245='Fee Schedule'!$C$4,'Fee Schedule'!$G$2,(IF(F245='Fee Schedule'!$C$5,'Fee Schedule'!$G$2,(IF(F245='Fee Schedule'!$C$6,'Fee Schedule'!$G$2,(IF(F245='Fee Schedule'!$C$7,'Fee Schedule'!$G$2,(IF(F245='Fee Schedule'!$C$14,'Fee Schedule'!$G$2,(IF(F245='Fee Schedule'!$C$26,'Fee Schedule'!$G$2,(VLOOKUP(D245,Families!$A$5:$I$196,4,0)))))))))))))))))))</f>
        <v>0</v>
      </c>
      <c r="K245" s="157"/>
      <c r="L245" s="178" t="b">
        <f>IF(D245&gt;0,(VLOOKUP(D245,Families!$A$5:$I$196,5,0)))</f>
        <v>0</v>
      </c>
      <c r="M245" s="222"/>
      <c r="N245" s="208"/>
      <c r="O245" s="208"/>
      <c r="P245" s="208"/>
      <c r="Q245" s="208"/>
      <c r="R245" s="208"/>
      <c r="S245" s="208"/>
      <c r="T245" s="162">
        <f>IF(D245&gt;0,(VLOOKUP(D245,Families!$A$5:$I$196,3,0)),0)</f>
        <v>0</v>
      </c>
      <c r="U245" s="163">
        <f>IF(D245&gt;0,(VLOOKUP(D245,Families!$A$5:$I$196,7,0)),0)</f>
        <v>0</v>
      </c>
      <c r="V245" s="171">
        <f>IF(D245&gt;0,(VLOOKUP(D245,Families!$A$5:$I$196,8,0)),0)</f>
        <v>0</v>
      </c>
      <c r="W245" s="172">
        <f>IF(D245&gt;0,(VLOOKUP(D245,Families!$A$5:$I$196,9,0)),0)</f>
        <v>0</v>
      </c>
    </row>
    <row r="246" spans="1:23" s="173" customFormat="1" ht="15" customHeight="1" x14ac:dyDescent="0.3">
      <c r="A246" s="257"/>
      <c r="B246" s="258"/>
      <c r="C246" s="258"/>
      <c r="D246" s="250"/>
      <c r="E246" s="156">
        <f>IF(D246&gt;0,(VLOOKUP(D246,Families!$A$5:$I$196,2,0)),0)</f>
        <v>0</v>
      </c>
      <c r="F246" s="157"/>
      <c r="G246" s="157" t="s">
        <v>46</v>
      </c>
      <c r="H246" s="158"/>
      <c r="I246" s="159">
        <f>IF(F246=0,0,(H246*(VLOOKUP(F246,'Fee Schedule'!$C$2:$D$40,2,FALSE))))</f>
        <v>0</v>
      </c>
      <c r="J246" s="160" t="b">
        <f>IF(D246&gt;0,(IF(F246='Fee Schedule'!$C$2,'Fee Schedule'!$G$2,(IF(F246='Fee Schedule'!$C$3,'Fee Schedule'!$G$2,(IF(F246='Fee Schedule'!$C$4,'Fee Schedule'!$G$2,(IF(F246='Fee Schedule'!$C$5,'Fee Schedule'!$G$2,(IF(F246='Fee Schedule'!$C$6,'Fee Schedule'!$G$2,(IF(F246='Fee Schedule'!$C$7,'Fee Schedule'!$G$2,(IF(F246='Fee Schedule'!$C$14,'Fee Schedule'!$G$2,(IF(F246='Fee Schedule'!$C$26,'Fee Schedule'!$G$2,(VLOOKUP(D246,Families!$A$5:$I$196,4,0)))))))))))))))))))</f>
        <v>0</v>
      </c>
      <c r="K246" s="157"/>
      <c r="L246" s="178" t="b">
        <f>IF(D246&gt;0,(VLOOKUP(D246,Families!$A$5:$I$196,5,0)))</f>
        <v>0</v>
      </c>
      <c r="M246" s="222"/>
      <c r="N246" s="208"/>
      <c r="O246" s="208"/>
      <c r="P246" s="208"/>
      <c r="Q246" s="208"/>
      <c r="R246" s="208"/>
      <c r="S246" s="208"/>
      <c r="T246" s="162">
        <f>IF(D246&gt;0,(VLOOKUP(D246,Families!$A$5:$I$196,3,0)),0)</f>
        <v>0</v>
      </c>
      <c r="U246" s="163">
        <f>IF(D246&gt;0,(VLOOKUP(D246,Families!$A$5:$I$196,7,0)),0)</f>
        <v>0</v>
      </c>
      <c r="V246" s="171">
        <f>IF(D246&gt;0,(VLOOKUP(D246,Families!$A$5:$I$196,8,0)),0)</f>
        <v>0</v>
      </c>
      <c r="W246" s="172">
        <f>IF(D246&gt;0,(VLOOKUP(D246,Families!$A$5:$I$196,9,0)),0)</f>
        <v>0</v>
      </c>
    </row>
    <row r="247" spans="1:23" s="173" customFormat="1" ht="15" customHeight="1" x14ac:dyDescent="0.3">
      <c r="A247" s="257"/>
      <c r="B247" s="258"/>
      <c r="C247" s="258"/>
      <c r="D247" s="250"/>
      <c r="E247" s="156">
        <f>IF(D247&gt;0,(VLOOKUP(D247,Families!$A$5:$I$196,2,0)),0)</f>
        <v>0</v>
      </c>
      <c r="F247" s="157"/>
      <c r="G247" s="157" t="s">
        <v>46</v>
      </c>
      <c r="H247" s="158"/>
      <c r="I247" s="159">
        <f>IF(F247=0,0,(H247*(VLOOKUP(F247,'Fee Schedule'!$C$2:$D$40,2,FALSE))))</f>
        <v>0</v>
      </c>
      <c r="J247" s="160" t="b">
        <f>IF(D247&gt;0,(IF(F247='Fee Schedule'!$C$2,'Fee Schedule'!$G$2,(IF(F247='Fee Schedule'!$C$3,'Fee Schedule'!$G$2,(IF(F247='Fee Schedule'!$C$4,'Fee Schedule'!$G$2,(IF(F247='Fee Schedule'!$C$5,'Fee Schedule'!$G$2,(IF(F247='Fee Schedule'!$C$6,'Fee Schedule'!$G$2,(IF(F247='Fee Schedule'!$C$7,'Fee Schedule'!$G$2,(IF(F247='Fee Schedule'!$C$14,'Fee Schedule'!$G$2,(IF(F247='Fee Schedule'!$C$26,'Fee Schedule'!$G$2,(VLOOKUP(D247,Families!$A$5:$I$196,4,0)))))))))))))))))))</f>
        <v>0</v>
      </c>
      <c r="K247" s="157"/>
      <c r="L247" s="178" t="b">
        <f>IF(D247&gt;0,(VLOOKUP(D247,Families!$A$5:$I$196,5,0)))</f>
        <v>0</v>
      </c>
      <c r="M247" s="222"/>
      <c r="N247" s="208"/>
      <c r="O247" s="208"/>
      <c r="P247" s="208"/>
      <c r="Q247" s="208"/>
      <c r="R247" s="208"/>
      <c r="S247" s="208"/>
      <c r="T247" s="162">
        <f>IF(D247&gt;0,(VLOOKUP(D247,Families!$A$5:$I$196,3,0)),0)</f>
        <v>0</v>
      </c>
      <c r="U247" s="163">
        <f>IF(D247&gt;0,(VLOOKUP(D247,Families!$A$5:$I$196,7,0)),0)</f>
        <v>0</v>
      </c>
      <c r="V247" s="171">
        <f>IF(D247&gt;0,(VLOOKUP(D247,Families!$A$5:$I$196,8,0)),0)</f>
        <v>0</v>
      </c>
      <c r="W247" s="172">
        <f>IF(D247&gt;0,(VLOOKUP(D247,Families!$A$5:$I$196,9,0)),0)</f>
        <v>0</v>
      </c>
    </row>
    <row r="248" spans="1:23" s="173" customFormat="1" ht="15" customHeight="1" x14ac:dyDescent="0.3">
      <c r="A248" s="257"/>
      <c r="B248" s="258"/>
      <c r="C248" s="258"/>
      <c r="D248" s="250"/>
      <c r="E248" s="156">
        <f>IF(D248&gt;0,(VLOOKUP(D248,Families!$A$5:$I$196,2,0)),0)</f>
        <v>0</v>
      </c>
      <c r="F248" s="157"/>
      <c r="G248" s="157" t="s">
        <v>46</v>
      </c>
      <c r="H248" s="158"/>
      <c r="I248" s="159">
        <f>IF(F248=0,0,(H248*(VLOOKUP(F248,'Fee Schedule'!$C$2:$D$40,2,FALSE))))</f>
        <v>0</v>
      </c>
      <c r="J248" s="160" t="b">
        <f>IF(D248&gt;0,(IF(F248='Fee Schedule'!$C$2,'Fee Schedule'!$G$2,(IF(F248='Fee Schedule'!$C$3,'Fee Schedule'!$G$2,(IF(F248='Fee Schedule'!$C$4,'Fee Schedule'!$G$2,(IF(F248='Fee Schedule'!$C$5,'Fee Schedule'!$G$2,(IF(F248='Fee Schedule'!$C$6,'Fee Schedule'!$G$2,(IF(F248='Fee Schedule'!$C$7,'Fee Schedule'!$G$2,(IF(F248='Fee Schedule'!$C$14,'Fee Schedule'!$G$2,(IF(F248='Fee Schedule'!$C$26,'Fee Schedule'!$G$2,(VLOOKUP(D248,Families!$A$5:$I$196,4,0)))))))))))))))))))</f>
        <v>0</v>
      </c>
      <c r="K248" s="157"/>
      <c r="L248" s="178" t="b">
        <f>IF(D248&gt;0,(VLOOKUP(D248,Families!$A$5:$I$196,5,0)))</f>
        <v>0</v>
      </c>
      <c r="M248" s="222"/>
      <c r="N248" s="208"/>
      <c r="O248" s="208"/>
      <c r="P248" s="208"/>
      <c r="Q248" s="208"/>
      <c r="R248" s="208"/>
      <c r="S248" s="208"/>
      <c r="T248" s="162">
        <f>IF(D248&gt;0,(VLOOKUP(D248,Families!$A$5:$I$196,3,0)),0)</f>
        <v>0</v>
      </c>
      <c r="U248" s="163">
        <f>IF(D248&gt;0,(VLOOKUP(D248,Families!$A$5:$I$196,7,0)),0)</f>
        <v>0</v>
      </c>
      <c r="V248" s="171">
        <f>IF(D248&gt;0,(VLOOKUP(D248,Families!$A$5:$I$196,8,0)),0)</f>
        <v>0</v>
      </c>
      <c r="W248" s="172">
        <f>IF(D248&gt;0,(VLOOKUP(D248,Families!$A$5:$I$196,9,0)),0)</f>
        <v>0</v>
      </c>
    </row>
    <row r="249" spans="1:23" s="173" customFormat="1" ht="15" customHeight="1" x14ac:dyDescent="0.3">
      <c r="A249" s="257"/>
      <c r="B249" s="258"/>
      <c r="C249" s="258"/>
      <c r="D249" s="250"/>
      <c r="E249" s="156">
        <f>IF(D249&gt;0,(VLOOKUP(D249,Families!$A$5:$I$196,2,0)),0)</f>
        <v>0</v>
      </c>
      <c r="F249" s="157"/>
      <c r="G249" s="157" t="s">
        <v>46</v>
      </c>
      <c r="H249" s="158"/>
      <c r="I249" s="159">
        <f>IF(F249=0,0,(H249*(VLOOKUP(F249,'Fee Schedule'!$C$2:$D$40,2,FALSE))))</f>
        <v>0</v>
      </c>
      <c r="J249" s="160" t="b">
        <f>IF(D249&gt;0,(IF(F249='Fee Schedule'!$C$2,'Fee Schedule'!$G$2,(IF(F249='Fee Schedule'!$C$3,'Fee Schedule'!$G$2,(IF(F249='Fee Schedule'!$C$4,'Fee Schedule'!$G$2,(IF(F249='Fee Schedule'!$C$5,'Fee Schedule'!$G$2,(IF(F249='Fee Schedule'!$C$6,'Fee Schedule'!$G$2,(IF(F249='Fee Schedule'!$C$7,'Fee Schedule'!$G$2,(IF(F249='Fee Schedule'!$C$14,'Fee Schedule'!$G$2,(IF(F249='Fee Schedule'!$C$26,'Fee Schedule'!$G$2,(VLOOKUP(D249,Families!$A$5:$I$196,4,0)))))))))))))))))))</f>
        <v>0</v>
      </c>
      <c r="K249" s="157"/>
      <c r="L249" s="178" t="b">
        <f>IF(D249&gt;0,(VLOOKUP(D249,Families!$A$5:$I$196,5,0)))</f>
        <v>0</v>
      </c>
      <c r="M249" s="222"/>
      <c r="N249" s="208"/>
      <c r="O249" s="208"/>
      <c r="P249" s="208"/>
      <c r="Q249" s="208"/>
      <c r="R249" s="208"/>
      <c r="S249" s="208"/>
      <c r="T249" s="162">
        <f>IF(D249&gt;0,(VLOOKUP(D249,Families!$A$5:$I$196,3,0)),0)</f>
        <v>0</v>
      </c>
      <c r="U249" s="163">
        <f>IF(D249&gt;0,(VLOOKUP(D249,Families!$A$5:$I$196,7,0)),0)</f>
        <v>0</v>
      </c>
      <c r="V249" s="171">
        <f>IF(D249&gt;0,(VLOOKUP(D249,Families!$A$5:$I$196,8,0)),0)</f>
        <v>0</v>
      </c>
      <c r="W249" s="172">
        <f>IF(D249&gt;0,(VLOOKUP(D249,Families!$A$5:$I$196,9,0)),0)</f>
        <v>0</v>
      </c>
    </row>
    <row r="250" spans="1:23" s="173" customFormat="1" ht="15" customHeight="1" x14ac:dyDescent="0.3">
      <c r="A250" s="257"/>
      <c r="B250" s="258"/>
      <c r="C250" s="258"/>
      <c r="D250" s="250"/>
      <c r="E250" s="156">
        <f>IF(D250&gt;0,(VLOOKUP(D250,Families!$A$5:$I$196,2,0)),0)</f>
        <v>0</v>
      </c>
      <c r="F250" s="157"/>
      <c r="G250" s="157" t="s">
        <v>46</v>
      </c>
      <c r="H250" s="158"/>
      <c r="I250" s="159">
        <f>IF(F250=0,0,(H250*(VLOOKUP(F250,'Fee Schedule'!$C$2:$D$40,2,FALSE))))</f>
        <v>0</v>
      </c>
      <c r="J250" s="160" t="b">
        <f>IF(D250&gt;0,(IF(F250='Fee Schedule'!$C$2,'Fee Schedule'!$G$2,(IF(F250='Fee Schedule'!$C$3,'Fee Schedule'!$G$2,(IF(F250='Fee Schedule'!$C$4,'Fee Schedule'!$G$2,(IF(F250='Fee Schedule'!$C$5,'Fee Schedule'!$G$2,(IF(F250='Fee Schedule'!$C$6,'Fee Schedule'!$G$2,(IF(F250='Fee Schedule'!$C$7,'Fee Schedule'!$G$2,(IF(F250='Fee Schedule'!$C$14,'Fee Schedule'!$G$2,(IF(F250='Fee Schedule'!$C$26,'Fee Schedule'!$G$2,(VLOOKUP(D250,Families!$A$5:$I$196,4,0)))))))))))))))))))</f>
        <v>0</v>
      </c>
      <c r="K250" s="157"/>
      <c r="L250" s="178" t="b">
        <f>IF(D250&gt;0,(VLOOKUP(D250,Families!$A$5:$I$196,5,0)))</f>
        <v>0</v>
      </c>
      <c r="M250" s="222"/>
      <c r="N250" s="208"/>
      <c r="O250" s="208"/>
      <c r="P250" s="208"/>
      <c r="Q250" s="208"/>
      <c r="R250" s="208"/>
      <c r="S250" s="208"/>
      <c r="T250" s="162">
        <f>IF(D250&gt;0,(VLOOKUP(D250,Families!$A$5:$I$196,3,0)),0)</f>
        <v>0</v>
      </c>
      <c r="U250" s="163">
        <f>IF(D250&gt;0,(VLOOKUP(D250,Families!$A$5:$I$196,7,0)),0)</f>
        <v>0</v>
      </c>
      <c r="V250" s="171">
        <f>IF(D250&gt;0,(VLOOKUP(D250,Families!$A$5:$I$196,8,0)),0)</f>
        <v>0</v>
      </c>
      <c r="W250" s="172">
        <f>IF(D250&gt;0,(VLOOKUP(D250,Families!$A$5:$I$196,9,0)),0)</f>
        <v>0</v>
      </c>
    </row>
    <row r="251" spans="1:23" s="173" customFormat="1" ht="15" customHeight="1" x14ac:dyDescent="0.3">
      <c r="A251" s="257"/>
      <c r="B251" s="258"/>
      <c r="C251" s="258"/>
      <c r="D251" s="250"/>
      <c r="E251" s="156">
        <f>IF(D251&gt;0,(VLOOKUP(D251,Families!$A$5:$I$196,2,0)),0)</f>
        <v>0</v>
      </c>
      <c r="F251" s="157"/>
      <c r="G251" s="157" t="s">
        <v>46</v>
      </c>
      <c r="H251" s="158"/>
      <c r="I251" s="159">
        <f>IF(F251=0,0,(H251*(VLOOKUP(F251,'Fee Schedule'!$C$2:$D$40,2,FALSE))))</f>
        <v>0</v>
      </c>
      <c r="J251" s="160" t="b">
        <f>IF(D251&gt;0,(IF(F251='Fee Schedule'!$C$2,'Fee Schedule'!$G$2,(IF(F251='Fee Schedule'!$C$3,'Fee Schedule'!$G$2,(IF(F251='Fee Schedule'!$C$4,'Fee Schedule'!$G$2,(IF(F251='Fee Schedule'!$C$5,'Fee Schedule'!$G$2,(IF(F251='Fee Schedule'!$C$6,'Fee Schedule'!$G$2,(IF(F251='Fee Schedule'!$C$7,'Fee Schedule'!$G$2,(IF(F251='Fee Schedule'!$C$14,'Fee Schedule'!$G$2,(IF(F251='Fee Schedule'!$C$26,'Fee Schedule'!$G$2,(VLOOKUP(D251,Families!$A$5:$I$196,4,0)))))))))))))))))))</f>
        <v>0</v>
      </c>
      <c r="K251" s="157"/>
      <c r="L251" s="178" t="b">
        <f>IF(D251&gt;0,(VLOOKUP(D251,Families!$A$5:$I$196,5,0)))</f>
        <v>0</v>
      </c>
      <c r="M251" s="222"/>
      <c r="N251" s="208"/>
      <c r="O251" s="208"/>
      <c r="P251" s="208"/>
      <c r="Q251" s="208"/>
      <c r="R251" s="208"/>
      <c r="S251" s="208"/>
      <c r="T251" s="162">
        <f>IF(D251&gt;0,(VLOOKUP(D251,Families!$A$5:$I$196,3,0)),0)</f>
        <v>0</v>
      </c>
      <c r="U251" s="163">
        <f>IF(D251&gt;0,(VLOOKUP(D251,Families!$A$5:$I$196,7,0)),0)</f>
        <v>0</v>
      </c>
      <c r="V251" s="171">
        <f>IF(D251&gt;0,(VLOOKUP(D251,Families!$A$5:$I$196,8,0)),0)</f>
        <v>0</v>
      </c>
      <c r="W251" s="172">
        <f>IF(D251&gt;0,(VLOOKUP(D251,Families!$A$5:$I$196,9,0)),0)</f>
        <v>0</v>
      </c>
    </row>
    <row r="252" spans="1:23" s="173" customFormat="1" ht="15" customHeight="1" x14ac:dyDescent="0.3">
      <c r="A252" s="257"/>
      <c r="B252" s="258"/>
      <c r="C252" s="258"/>
      <c r="D252" s="250"/>
      <c r="E252" s="156">
        <f>IF(D252&gt;0,(VLOOKUP(D252,Families!$A$5:$I$196,2,0)),0)</f>
        <v>0</v>
      </c>
      <c r="F252" s="157"/>
      <c r="G252" s="157" t="s">
        <v>46</v>
      </c>
      <c r="H252" s="158"/>
      <c r="I252" s="159">
        <f>IF(F252=0,0,(H252*(VLOOKUP(F252,'Fee Schedule'!$C$2:$D$40,2,FALSE))))</f>
        <v>0</v>
      </c>
      <c r="J252" s="160" t="b">
        <f>IF(D252&gt;0,(IF(F252='Fee Schedule'!$C$2,'Fee Schedule'!$G$2,(IF(F252='Fee Schedule'!$C$3,'Fee Schedule'!$G$2,(IF(F252='Fee Schedule'!$C$4,'Fee Schedule'!$G$2,(IF(F252='Fee Schedule'!$C$5,'Fee Schedule'!$G$2,(IF(F252='Fee Schedule'!$C$6,'Fee Schedule'!$G$2,(IF(F252='Fee Schedule'!$C$7,'Fee Schedule'!$G$2,(IF(F252='Fee Schedule'!$C$14,'Fee Schedule'!$G$2,(IF(F252='Fee Schedule'!$C$26,'Fee Schedule'!$G$2,(VLOOKUP(D252,Families!$A$5:$I$196,4,0)))))))))))))))))))</f>
        <v>0</v>
      </c>
      <c r="K252" s="157"/>
      <c r="L252" s="178" t="b">
        <f>IF(D252&gt;0,(VLOOKUP(D252,Families!$A$5:$I$196,5,0)))</f>
        <v>0</v>
      </c>
      <c r="M252" s="222"/>
      <c r="N252" s="208"/>
      <c r="O252" s="208"/>
      <c r="P252" s="208"/>
      <c r="Q252" s="208"/>
      <c r="R252" s="208"/>
      <c r="S252" s="208"/>
      <c r="T252" s="162">
        <f>IF(D252&gt;0,(VLOOKUP(D252,Families!$A$5:$I$196,3,0)),0)</f>
        <v>0</v>
      </c>
      <c r="U252" s="163">
        <f>IF(D252&gt;0,(VLOOKUP(D252,Families!$A$5:$I$196,7,0)),0)</f>
        <v>0</v>
      </c>
      <c r="V252" s="171">
        <f>IF(D252&gt;0,(VLOOKUP(D252,Families!$A$5:$I$196,8,0)),0)</f>
        <v>0</v>
      </c>
      <c r="W252" s="172">
        <f>IF(D252&gt;0,(VLOOKUP(D252,Families!$A$5:$I$196,9,0)),0)</f>
        <v>0</v>
      </c>
    </row>
    <row r="253" spans="1:23" s="173" customFormat="1" ht="15" customHeight="1" x14ac:dyDescent="0.3">
      <c r="A253" s="257"/>
      <c r="B253" s="258"/>
      <c r="C253" s="258"/>
      <c r="D253" s="250"/>
      <c r="E253" s="156">
        <f>IF(D253&gt;0,(VLOOKUP(D253,Families!$A$5:$I$196,2,0)),0)</f>
        <v>0</v>
      </c>
      <c r="F253" s="157"/>
      <c r="G253" s="157" t="s">
        <v>46</v>
      </c>
      <c r="H253" s="158"/>
      <c r="I253" s="159">
        <f>IF(F253=0,0,(H253*(VLOOKUP(F253,'Fee Schedule'!$C$2:$D$40,2,FALSE))))</f>
        <v>0</v>
      </c>
      <c r="J253" s="160" t="b">
        <f>IF(D253&gt;0,(IF(F253='Fee Schedule'!$C$2,'Fee Schedule'!$G$2,(IF(F253='Fee Schedule'!$C$3,'Fee Schedule'!$G$2,(IF(F253='Fee Schedule'!$C$4,'Fee Schedule'!$G$2,(IF(F253='Fee Schedule'!$C$5,'Fee Schedule'!$G$2,(IF(F253='Fee Schedule'!$C$6,'Fee Schedule'!$G$2,(IF(F253='Fee Schedule'!$C$7,'Fee Schedule'!$G$2,(IF(F253='Fee Schedule'!$C$14,'Fee Schedule'!$G$2,(IF(F253='Fee Schedule'!$C$26,'Fee Schedule'!$G$2,(VLOOKUP(D253,Families!$A$5:$I$196,4,0)))))))))))))))))))</f>
        <v>0</v>
      </c>
      <c r="K253" s="157"/>
      <c r="L253" s="178" t="b">
        <f>IF(D253&gt;0,(VLOOKUP(D253,Families!$A$5:$I$196,5,0)))</f>
        <v>0</v>
      </c>
      <c r="M253" s="222"/>
      <c r="N253" s="208"/>
      <c r="O253" s="208"/>
      <c r="P253" s="208"/>
      <c r="Q253" s="208"/>
      <c r="R253" s="208"/>
      <c r="S253" s="208"/>
      <c r="T253" s="162">
        <f>IF(D253&gt;0,(VLOOKUP(D253,Families!$A$5:$I$196,3,0)),0)</f>
        <v>0</v>
      </c>
      <c r="U253" s="163">
        <f>IF(D253&gt;0,(VLOOKUP(D253,Families!$A$5:$I$196,7,0)),0)</f>
        <v>0</v>
      </c>
      <c r="V253" s="171">
        <f>IF(D253&gt;0,(VLOOKUP(D253,Families!$A$5:$I$196,8,0)),0)</f>
        <v>0</v>
      </c>
      <c r="W253" s="172">
        <f>IF(D253&gt;0,(VLOOKUP(D253,Families!$A$5:$I$196,9,0)),0)</f>
        <v>0</v>
      </c>
    </row>
    <row r="254" spans="1:23" s="173" customFormat="1" ht="15" customHeight="1" x14ac:dyDescent="0.3">
      <c r="A254" s="257"/>
      <c r="B254" s="258"/>
      <c r="C254" s="258"/>
      <c r="D254" s="250"/>
      <c r="E254" s="156">
        <f>IF(D254&gt;0,(VLOOKUP(D254,Families!$A$5:$I$196,2,0)),0)</f>
        <v>0</v>
      </c>
      <c r="F254" s="157"/>
      <c r="G254" s="157" t="s">
        <v>46</v>
      </c>
      <c r="H254" s="158"/>
      <c r="I254" s="159">
        <f>IF(F254=0,0,(H254*(VLOOKUP(F254,'Fee Schedule'!$C$2:$D$40,2,FALSE))))</f>
        <v>0</v>
      </c>
      <c r="J254" s="160" t="b">
        <f>IF(D254&gt;0,(IF(F254='Fee Schedule'!$C$2,'Fee Schedule'!$G$2,(IF(F254='Fee Schedule'!$C$3,'Fee Schedule'!$G$2,(IF(F254='Fee Schedule'!$C$4,'Fee Schedule'!$G$2,(IF(F254='Fee Schedule'!$C$5,'Fee Schedule'!$G$2,(IF(F254='Fee Schedule'!$C$6,'Fee Schedule'!$G$2,(IF(F254='Fee Schedule'!$C$7,'Fee Schedule'!$G$2,(IF(F254='Fee Schedule'!$C$14,'Fee Schedule'!$G$2,(IF(F254='Fee Schedule'!$C$26,'Fee Schedule'!$G$2,(VLOOKUP(D254,Families!$A$5:$I$196,4,0)))))))))))))))))))</f>
        <v>0</v>
      </c>
      <c r="K254" s="157"/>
      <c r="L254" s="178" t="b">
        <f>IF(D254&gt;0,(VLOOKUP(D254,Families!$A$5:$I$196,5,0)))</f>
        <v>0</v>
      </c>
      <c r="M254" s="222"/>
      <c r="N254" s="208"/>
      <c r="O254" s="208"/>
      <c r="P254" s="208"/>
      <c r="Q254" s="208"/>
      <c r="R254" s="208"/>
      <c r="S254" s="208"/>
      <c r="T254" s="162">
        <f>IF(D254&gt;0,(VLOOKUP(D254,Families!$A$5:$I$196,3,0)),0)</f>
        <v>0</v>
      </c>
      <c r="U254" s="163">
        <f>IF(D254&gt;0,(VLOOKUP(D254,Families!$A$5:$I$196,7,0)),0)</f>
        <v>0</v>
      </c>
      <c r="V254" s="171">
        <f>IF(D254&gt;0,(VLOOKUP(D254,Families!$A$5:$I$196,8,0)),0)</f>
        <v>0</v>
      </c>
      <c r="W254" s="172">
        <f>IF(D254&gt;0,(VLOOKUP(D254,Families!$A$5:$I$196,9,0)),0)</f>
        <v>0</v>
      </c>
    </row>
    <row r="255" spans="1:23" s="173" customFormat="1" ht="15" customHeight="1" x14ac:dyDescent="0.3">
      <c r="A255" s="257"/>
      <c r="B255" s="258"/>
      <c r="C255" s="258"/>
      <c r="D255" s="250"/>
      <c r="E255" s="156">
        <f>IF(D255&gt;0,(VLOOKUP(D255,Families!$A$5:$I$196,2,0)),0)</f>
        <v>0</v>
      </c>
      <c r="F255" s="157"/>
      <c r="G255" s="157" t="s">
        <v>46</v>
      </c>
      <c r="H255" s="158"/>
      <c r="I255" s="159">
        <f>IF(F255=0,0,(H255*(VLOOKUP(F255,'Fee Schedule'!$C$2:$D$40,2,FALSE))))</f>
        <v>0</v>
      </c>
      <c r="J255" s="160" t="b">
        <f>IF(D255&gt;0,(IF(F255='Fee Schedule'!$C$2,'Fee Schedule'!$G$2,(IF(F255='Fee Schedule'!$C$3,'Fee Schedule'!$G$2,(IF(F255='Fee Schedule'!$C$4,'Fee Schedule'!$G$2,(IF(F255='Fee Schedule'!$C$5,'Fee Schedule'!$G$2,(IF(F255='Fee Schedule'!$C$6,'Fee Schedule'!$G$2,(IF(F255='Fee Schedule'!$C$7,'Fee Schedule'!$G$2,(IF(F255='Fee Schedule'!$C$14,'Fee Schedule'!$G$2,(IF(F255='Fee Schedule'!$C$26,'Fee Schedule'!$G$2,(VLOOKUP(D255,Families!$A$5:$I$196,4,0)))))))))))))))))))</f>
        <v>0</v>
      </c>
      <c r="K255" s="157"/>
      <c r="L255" s="178" t="b">
        <f>IF(D255&gt;0,(VLOOKUP(D255,Families!$A$5:$I$196,5,0)))</f>
        <v>0</v>
      </c>
      <c r="M255" s="222"/>
      <c r="N255" s="208"/>
      <c r="O255" s="208"/>
      <c r="P255" s="208"/>
      <c r="Q255" s="208"/>
      <c r="R255" s="208"/>
      <c r="S255" s="208"/>
      <c r="T255" s="162">
        <f>IF(D255&gt;0,(VLOOKUP(D255,Families!$A$5:$I$196,3,0)),0)</f>
        <v>0</v>
      </c>
      <c r="U255" s="163">
        <f>IF(D255&gt;0,(VLOOKUP(D255,Families!$A$5:$I$196,7,0)),0)</f>
        <v>0</v>
      </c>
      <c r="V255" s="171">
        <f>IF(D255&gt;0,(VLOOKUP(D255,Families!$A$5:$I$196,8,0)),0)</f>
        <v>0</v>
      </c>
      <c r="W255" s="172">
        <f>IF(D255&gt;0,(VLOOKUP(D255,Families!$A$5:$I$196,9,0)),0)</f>
        <v>0</v>
      </c>
    </row>
    <row r="256" spans="1:23" s="173" customFormat="1" ht="15" customHeight="1" x14ac:dyDescent="0.3">
      <c r="A256" s="257"/>
      <c r="B256" s="258"/>
      <c r="C256" s="258"/>
      <c r="D256" s="250"/>
      <c r="E256" s="156">
        <f>IF(D256&gt;0,(VLOOKUP(D256,Families!$A$5:$I$196,2,0)),0)</f>
        <v>0</v>
      </c>
      <c r="F256" s="157"/>
      <c r="G256" s="157" t="s">
        <v>46</v>
      </c>
      <c r="H256" s="158"/>
      <c r="I256" s="159">
        <f>IF(F256=0,0,(H256*(VLOOKUP(F256,'Fee Schedule'!$C$2:$D$40,2,FALSE))))</f>
        <v>0</v>
      </c>
      <c r="J256" s="160" t="b">
        <f>IF(D256&gt;0,(IF(F256='Fee Schedule'!$C$2,'Fee Schedule'!$G$2,(IF(F256='Fee Schedule'!$C$3,'Fee Schedule'!$G$2,(IF(F256='Fee Schedule'!$C$4,'Fee Schedule'!$G$2,(IF(F256='Fee Schedule'!$C$5,'Fee Schedule'!$G$2,(IF(F256='Fee Schedule'!$C$6,'Fee Schedule'!$G$2,(IF(F256='Fee Schedule'!$C$7,'Fee Schedule'!$G$2,(IF(F256='Fee Schedule'!$C$14,'Fee Schedule'!$G$2,(IF(F256='Fee Schedule'!$C$26,'Fee Schedule'!$G$2,(VLOOKUP(D256,Families!$A$5:$I$196,4,0)))))))))))))))))))</f>
        <v>0</v>
      </c>
      <c r="K256" s="157"/>
      <c r="L256" s="178" t="b">
        <f>IF(D256&gt;0,(VLOOKUP(D256,Families!$A$5:$I$196,5,0)))</f>
        <v>0</v>
      </c>
      <c r="M256" s="222"/>
      <c r="N256" s="208"/>
      <c r="O256" s="208"/>
      <c r="P256" s="208"/>
      <c r="Q256" s="208"/>
      <c r="R256" s="208"/>
      <c r="S256" s="208"/>
      <c r="T256" s="162">
        <f>IF(D256&gt;0,(VLOOKUP(D256,Families!$A$5:$I$196,3,0)),0)</f>
        <v>0</v>
      </c>
      <c r="U256" s="163">
        <f>IF(D256&gt;0,(VLOOKUP(D256,Families!$A$5:$I$196,7,0)),0)</f>
        <v>0</v>
      </c>
      <c r="V256" s="171">
        <f>IF(D256&gt;0,(VLOOKUP(D256,Families!$A$5:$I$196,8,0)),0)</f>
        <v>0</v>
      </c>
      <c r="W256" s="172">
        <f>IF(D256&gt;0,(VLOOKUP(D256,Families!$A$5:$I$196,9,0)),0)</f>
        <v>0</v>
      </c>
    </row>
    <row r="257" spans="1:23" s="173" customFormat="1" ht="15" customHeight="1" x14ac:dyDescent="0.3">
      <c r="A257" s="257"/>
      <c r="B257" s="258"/>
      <c r="C257" s="258"/>
      <c r="D257" s="250"/>
      <c r="E257" s="156">
        <f>IF(D257&gt;0,(VLOOKUP(D257,Families!$A$5:$I$196,2,0)),0)</f>
        <v>0</v>
      </c>
      <c r="F257" s="157"/>
      <c r="G257" s="157" t="s">
        <v>46</v>
      </c>
      <c r="H257" s="158"/>
      <c r="I257" s="159">
        <f>IF(F257=0,0,(H257*(VLOOKUP(F257,'Fee Schedule'!$C$2:$D$40,2,FALSE))))</f>
        <v>0</v>
      </c>
      <c r="J257" s="160" t="b">
        <f>IF(D257&gt;0,(IF(F257='Fee Schedule'!$C$2,'Fee Schedule'!$G$2,(IF(F257='Fee Schedule'!$C$3,'Fee Schedule'!$G$2,(IF(F257='Fee Schedule'!$C$4,'Fee Schedule'!$G$2,(IF(F257='Fee Schedule'!$C$5,'Fee Schedule'!$G$2,(IF(F257='Fee Schedule'!$C$6,'Fee Schedule'!$G$2,(IF(F257='Fee Schedule'!$C$7,'Fee Schedule'!$G$2,(IF(F257='Fee Schedule'!$C$14,'Fee Schedule'!$G$2,(IF(F257='Fee Schedule'!$C$26,'Fee Schedule'!$G$2,(VLOOKUP(D257,Families!$A$5:$I$196,4,0)))))))))))))))))))</f>
        <v>0</v>
      </c>
      <c r="K257" s="157"/>
      <c r="L257" s="178" t="b">
        <f>IF(D257&gt;0,(VLOOKUP(D257,Families!$A$5:$I$196,5,0)))</f>
        <v>0</v>
      </c>
      <c r="M257" s="222"/>
      <c r="N257" s="208"/>
      <c r="O257" s="208"/>
      <c r="P257" s="208"/>
      <c r="Q257" s="208"/>
      <c r="R257" s="208"/>
      <c r="S257" s="208"/>
      <c r="T257" s="162">
        <f>IF(D257&gt;0,(VLOOKUP(D257,Families!$A$5:$I$196,3,0)),0)</f>
        <v>0</v>
      </c>
      <c r="U257" s="163">
        <f>IF(D257&gt;0,(VLOOKUP(D257,Families!$A$5:$I$196,7,0)),0)</f>
        <v>0</v>
      </c>
      <c r="V257" s="171">
        <f>IF(D257&gt;0,(VLOOKUP(D257,Families!$A$5:$I$196,8,0)),0)</f>
        <v>0</v>
      </c>
      <c r="W257" s="172">
        <f>IF(D257&gt;0,(VLOOKUP(D257,Families!$A$5:$I$196,9,0)),0)</f>
        <v>0</v>
      </c>
    </row>
    <row r="258" spans="1:23" s="173" customFormat="1" ht="15" customHeight="1" x14ac:dyDescent="0.3">
      <c r="A258" s="257"/>
      <c r="B258" s="258"/>
      <c r="C258" s="258"/>
      <c r="D258" s="250"/>
      <c r="E258" s="156">
        <f>IF(D258&gt;0,(VLOOKUP(D258,Families!$A$5:$I$196,2,0)),0)</f>
        <v>0</v>
      </c>
      <c r="F258" s="157"/>
      <c r="G258" s="157" t="s">
        <v>46</v>
      </c>
      <c r="H258" s="158"/>
      <c r="I258" s="159">
        <f>IF(F258=0,0,(H258*(VLOOKUP(F258,'Fee Schedule'!$C$2:$D$40,2,FALSE))))</f>
        <v>0</v>
      </c>
      <c r="J258" s="160" t="b">
        <f>IF(D258&gt;0,(IF(F258='Fee Schedule'!$C$2,'Fee Schedule'!$G$2,(IF(F258='Fee Schedule'!$C$3,'Fee Schedule'!$G$2,(IF(F258='Fee Schedule'!$C$4,'Fee Schedule'!$G$2,(IF(F258='Fee Schedule'!$C$5,'Fee Schedule'!$G$2,(IF(F258='Fee Schedule'!$C$6,'Fee Schedule'!$G$2,(IF(F258='Fee Schedule'!$C$7,'Fee Schedule'!$G$2,(IF(F258='Fee Schedule'!$C$14,'Fee Schedule'!$G$2,(IF(F258='Fee Schedule'!$C$26,'Fee Schedule'!$G$2,(VLOOKUP(D258,Families!$A$5:$I$196,4,0)))))))))))))))))))</f>
        <v>0</v>
      </c>
      <c r="K258" s="157"/>
      <c r="L258" s="178" t="b">
        <f>IF(D258&gt;0,(VLOOKUP(D258,Families!$A$5:$I$196,5,0)))</f>
        <v>0</v>
      </c>
      <c r="M258" s="222"/>
      <c r="N258" s="208"/>
      <c r="O258" s="208"/>
      <c r="P258" s="208"/>
      <c r="Q258" s="208"/>
      <c r="R258" s="208"/>
      <c r="S258" s="208"/>
      <c r="T258" s="162">
        <f>IF(D258&gt;0,(VLOOKUP(D258,Families!$A$5:$I$196,3,0)),0)</f>
        <v>0</v>
      </c>
      <c r="U258" s="163">
        <f>IF(D258&gt;0,(VLOOKUP(D258,Families!$A$5:$I$196,7,0)),0)</f>
        <v>0</v>
      </c>
      <c r="V258" s="171">
        <f>IF(D258&gt;0,(VLOOKUP(D258,Families!$A$5:$I$196,8,0)),0)</f>
        <v>0</v>
      </c>
      <c r="W258" s="172">
        <f>IF(D258&gt;0,(VLOOKUP(D258,Families!$A$5:$I$196,9,0)),0)</f>
        <v>0</v>
      </c>
    </row>
    <row r="259" spans="1:23" s="173" customFormat="1" ht="15" customHeight="1" x14ac:dyDescent="0.3">
      <c r="A259" s="257"/>
      <c r="B259" s="258"/>
      <c r="C259" s="258"/>
      <c r="D259" s="250"/>
      <c r="E259" s="156">
        <f>IF(D259&gt;0,(VLOOKUP(D259,Families!$A$5:$I$196,2,0)),0)</f>
        <v>0</v>
      </c>
      <c r="F259" s="157"/>
      <c r="G259" s="157" t="s">
        <v>46</v>
      </c>
      <c r="H259" s="158"/>
      <c r="I259" s="159">
        <f>IF(F259=0,0,(H259*(VLOOKUP(F259,'Fee Schedule'!$C$2:$D$40,2,FALSE))))</f>
        <v>0</v>
      </c>
      <c r="J259" s="160" t="b">
        <f>IF(D259&gt;0,(IF(F259='Fee Schedule'!$C$2,'Fee Schedule'!$G$2,(IF(F259='Fee Schedule'!$C$3,'Fee Schedule'!$G$2,(IF(F259='Fee Schedule'!$C$4,'Fee Schedule'!$G$2,(IF(F259='Fee Schedule'!$C$5,'Fee Schedule'!$G$2,(IF(F259='Fee Schedule'!$C$6,'Fee Schedule'!$G$2,(IF(F259='Fee Schedule'!$C$7,'Fee Schedule'!$G$2,(IF(F259='Fee Schedule'!$C$14,'Fee Schedule'!$G$2,(IF(F259='Fee Schedule'!$C$26,'Fee Schedule'!$G$2,(VLOOKUP(D259,Families!$A$5:$I$196,4,0)))))))))))))))))))</f>
        <v>0</v>
      </c>
      <c r="K259" s="157"/>
      <c r="L259" s="178" t="b">
        <f>IF(D259&gt;0,(VLOOKUP(D259,Families!$A$5:$I$196,5,0)))</f>
        <v>0</v>
      </c>
      <c r="M259" s="222"/>
      <c r="N259" s="208"/>
      <c r="O259" s="208"/>
      <c r="P259" s="208"/>
      <c r="Q259" s="208"/>
      <c r="R259" s="208"/>
      <c r="S259" s="208"/>
      <c r="T259" s="162">
        <f>IF(D259&gt;0,(VLOOKUP(D259,Families!$A$5:$I$196,3,0)),0)</f>
        <v>0</v>
      </c>
      <c r="U259" s="163">
        <f>IF(D259&gt;0,(VLOOKUP(D259,Families!$A$5:$I$196,7,0)),0)</f>
        <v>0</v>
      </c>
      <c r="V259" s="171">
        <f>IF(D259&gt;0,(VLOOKUP(D259,Families!$A$5:$I$196,8,0)),0)</f>
        <v>0</v>
      </c>
      <c r="W259" s="172">
        <f>IF(D259&gt;0,(VLOOKUP(D259,Families!$A$5:$I$196,9,0)),0)</f>
        <v>0</v>
      </c>
    </row>
    <row r="260" spans="1:23" s="173" customFormat="1" ht="15" customHeight="1" x14ac:dyDescent="0.3">
      <c r="A260" s="257"/>
      <c r="B260" s="258"/>
      <c r="C260" s="258"/>
      <c r="D260" s="250"/>
      <c r="E260" s="156">
        <f>IF(D260&gt;0,(VLOOKUP(D260,Families!$A$5:$I$196,2,0)),0)</f>
        <v>0</v>
      </c>
      <c r="F260" s="157"/>
      <c r="G260" s="157" t="s">
        <v>46</v>
      </c>
      <c r="H260" s="158"/>
      <c r="I260" s="159">
        <f>IF(F260=0,0,(H260*(VLOOKUP(F260,'Fee Schedule'!$C$2:$D$40,2,FALSE))))</f>
        <v>0</v>
      </c>
      <c r="J260" s="160" t="b">
        <f>IF(D260&gt;0,(IF(F260='Fee Schedule'!$C$2,'Fee Schedule'!$G$2,(IF(F260='Fee Schedule'!$C$3,'Fee Schedule'!$G$2,(IF(F260='Fee Schedule'!$C$4,'Fee Schedule'!$G$2,(IF(F260='Fee Schedule'!$C$5,'Fee Schedule'!$G$2,(IF(F260='Fee Schedule'!$C$6,'Fee Schedule'!$G$2,(IF(F260='Fee Schedule'!$C$7,'Fee Schedule'!$G$2,(IF(F260='Fee Schedule'!$C$14,'Fee Schedule'!$G$2,(IF(F260='Fee Schedule'!$C$26,'Fee Schedule'!$G$2,(VLOOKUP(D260,Families!$A$5:$I$196,4,0)))))))))))))))))))</f>
        <v>0</v>
      </c>
      <c r="K260" s="157"/>
      <c r="L260" s="178" t="b">
        <f>IF(D260&gt;0,(VLOOKUP(D260,Families!$A$5:$I$196,5,0)))</f>
        <v>0</v>
      </c>
      <c r="M260" s="222"/>
      <c r="N260" s="208"/>
      <c r="O260" s="208"/>
      <c r="P260" s="208"/>
      <c r="Q260" s="208"/>
      <c r="R260" s="208"/>
      <c r="S260" s="208"/>
      <c r="T260" s="162">
        <f>IF(D260&gt;0,(VLOOKUP(D260,Families!$A$5:$I$196,3,0)),0)</f>
        <v>0</v>
      </c>
      <c r="U260" s="163">
        <f>IF(D260&gt;0,(VLOOKUP(D260,Families!$A$5:$I$196,7,0)),0)</f>
        <v>0</v>
      </c>
      <c r="V260" s="171">
        <f>IF(D260&gt;0,(VLOOKUP(D260,Families!$A$5:$I$196,8,0)),0)</f>
        <v>0</v>
      </c>
      <c r="W260" s="172">
        <f>IF(D260&gt;0,(VLOOKUP(D260,Families!$A$5:$I$196,9,0)),0)</f>
        <v>0</v>
      </c>
    </row>
    <row r="261" spans="1:23" s="173" customFormat="1" ht="15" customHeight="1" x14ac:dyDescent="0.3">
      <c r="A261" s="257"/>
      <c r="B261" s="258"/>
      <c r="C261" s="258"/>
      <c r="D261" s="250"/>
      <c r="E261" s="156">
        <f>IF(D261&gt;0,(VLOOKUP(D261,Families!$A$5:$I$196,2,0)),0)</f>
        <v>0</v>
      </c>
      <c r="F261" s="157"/>
      <c r="G261" s="157" t="s">
        <v>46</v>
      </c>
      <c r="H261" s="158"/>
      <c r="I261" s="159">
        <f>IF(F261=0,0,(H261*(VLOOKUP(F261,'Fee Schedule'!$C$2:$D$40,2,FALSE))))</f>
        <v>0</v>
      </c>
      <c r="J261" s="160" t="b">
        <f>IF(D261&gt;0,(IF(F261='Fee Schedule'!$C$2,'Fee Schedule'!$G$2,(IF(F261='Fee Schedule'!$C$3,'Fee Schedule'!$G$2,(IF(F261='Fee Schedule'!$C$4,'Fee Schedule'!$G$2,(IF(F261='Fee Schedule'!$C$5,'Fee Schedule'!$G$2,(IF(F261='Fee Schedule'!$C$6,'Fee Schedule'!$G$2,(IF(F261='Fee Schedule'!$C$7,'Fee Schedule'!$G$2,(IF(F261='Fee Schedule'!$C$14,'Fee Schedule'!$G$2,(IF(F261='Fee Schedule'!$C$26,'Fee Schedule'!$G$2,(VLOOKUP(D261,Families!$A$5:$I$196,4,0)))))))))))))))))))</f>
        <v>0</v>
      </c>
      <c r="K261" s="157"/>
      <c r="L261" s="178" t="b">
        <f>IF(D261&gt;0,(VLOOKUP(D261,Families!$A$5:$I$196,5,0)))</f>
        <v>0</v>
      </c>
      <c r="M261" s="222"/>
      <c r="N261" s="208"/>
      <c r="O261" s="208"/>
      <c r="P261" s="208"/>
      <c r="Q261" s="208"/>
      <c r="R261" s="208"/>
      <c r="S261" s="208"/>
      <c r="T261" s="162">
        <f>IF(D261&gt;0,(VLOOKUP(D261,Families!$A$5:$I$196,3,0)),0)</f>
        <v>0</v>
      </c>
      <c r="U261" s="163">
        <f>IF(D261&gt;0,(VLOOKUP(D261,Families!$A$5:$I$196,7,0)),0)</f>
        <v>0</v>
      </c>
      <c r="V261" s="171">
        <f>IF(D261&gt;0,(VLOOKUP(D261,Families!$A$5:$I$196,8,0)),0)</f>
        <v>0</v>
      </c>
      <c r="W261" s="172">
        <f>IF(D261&gt;0,(VLOOKUP(D261,Families!$A$5:$I$196,9,0)),0)</f>
        <v>0</v>
      </c>
    </row>
    <row r="262" spans="1:23" s="173" customFormat="1" ht="15" customHeight="1" x14ac:dyDescent="0.3">
      <c r="A262" s="257"/>
      <c r="B262" s="258"/>
      <c r="C262" s="258"/>
      <c r="D262" s="250"/>
      <c r="E262" s="156">
        <f>IF(D262&gt;0,(VLOOKUP(D262,Families!$A$5:$I$196,2,0)),0)</f>
        <v>0</v>
      </c>
      <c r="F262" s="157"/>
      <c r="G262" s="157" t="s">
        <v>46</v>
      </c>
      <c r="H262" s="158"/>
      <c r="I262" s="159">
        <f>IF(F262=0,0,(H262*(VLOOKUP(F262,'Fee Schedule'!$C$2:$D$40,2,FALSE))))</f>
        <v>0</v>
      </c>
      <c r="J262" s="160" t="b">
        <f>IF(D262&gt;0,(IF(F262='Fee Schedule'!$C$2,'Fee Schedule'!$G$2,(IF(F262='Fee Schedule'!$C$3,'Fee Schedule'!$G$2,(IF(F262='Fee Schedule'!$C$4,'Fee Schedule'!$G$2,(IF(F262='Fee Schedule'!$C$5,'Fee Schedule'!$G$2,(IF(F262='Fee Schedule'!$C$6,'Fee Schedule'!$G$2,(IF(F262='Fee Schedule'!$C$7,'Fee Schedule'!$G$2,(IF(F262='Fee Schedule'!$C$14,'Fee Schedule'!$G$2,(IF(F262='Fee Schedule'!$C$26,'Fee Schedule'!$G$2,(VLOOKUP(D262,Families!$A$5:$I$196,4,0)))))))))))))))))))</f>
        <v>0</v>
      </c>
      <c r="K262" s="157"/>
      <c r="L262" s="178" t="b">
        <f>IF(D262&gt;0,(VLOOKUP(D262,Families!$A$5:$I$196,5,0)))</f>
        <v>0</v>
      </c>
      <c r="M262" s="222"/>
      <c r="N262" s="208"/>
      <c r="O262" s="208"/>
      <c r="P262" s="208"/>
      <c r="Q262" s="208"/>
      <c r="R262" s="208"/>
      <c r="S262" s="208"/>
      <c r="T262" s="162">
        <f>IF(D262&gt;0,(VLOOKUP(D262,Families!$A$5:$I$196,3,0)),0)</f>
        <v>0</v>
      </c>
      <c r="U262" s="163">
        <f>IF(D262&gt;0,(VLOOKUP(D262,Families!$A$5:$I$196,7,0)),0)</f>
        <v>0</v>
      </c>
      <c r="V262" s="171">
        <f>IF(D262&gt;0,(VLOOKUP(D262,Families!$A$5:$I$196,8,0)),0)</f>
        <v>0</v>
      </c>
      <c r="W262" s="172">
        <f>IF(D262&gt;0,(VLOOKUP(D262,Families!$A$5:$I$196,9,0)),0)</f>
        <v>0</v>
      </c>
    </row>
    <row r="263" spans="1:23" s="173" customFormat="1" ht="15" customHeight="1" x14ac:dyDescent="0.3">
      <c r="A263" s="257"/>
      <c r="B263" s="258"/>
      <c r="C263" s="258"/>
      <c r="D263" s="250"/>
      <c r="E263" s="156">
        <f>IF(D263&gt;0,(VLOOKUP(D263,Families!$A$5:$I$196,2,0)),0)</f>
        <v>0</v>
      </c>
      <c r="F263" s="157"/>
      <c r="G263" s="157" t="s">
        <v>46</v>
      </c>
      <c r="H263" s="158"/>
      <c r="I263" s="159">
        <f>IF(F263=0,0,(H263*(VLOOKUP(F263,'Fee Schedule'!$C$2:$D$40,2,FALSE))))</f>
        <v>0</v>
      </c>
      <c r="J263" s="160" t="b">
        <f>IF(D263&gt;0,(IF(F263='Fee Schedule'!$C$2,'Fee Schedule'!$G$2,(IF(F263='Fee Schedule'!$C$3,'Fee Schedule'!$G$2,(IF(F263='Fee Schedule'!$C$4,'Fee Schedule'!$G$2,(IF(F263='Fee Schedule'!$C$5,'Fee Schedule'!$G$2,(IF(F263='Fee Schedule'!$C$6,'Fee Schedule'!$G$2,(IF(F263='Fee Schedule'!$C$7,'Fee Schedule'!$G$2,(IF(F263='Fee Schedule'!$C$14,'Fee Schedule'!$G$2,(IF(F263='Fee Schedule'!$C$26,'Fee Schedule'!$G$2,(VLOOKUP(D263,Families!$A$5:$I$196,4,0)))))))))))))))))))</f>
        <v>0</v>
      </c>
      <c r="K263" s="157"/>
      <c r="L263" s="178" t="b">
        <f>IF(D263&gt;0,(VLOOKUP(D263,Families!$A$5:$I$196,5,0)))</f>
        <v>0</v>
      </c>
      <c r="M263" s="222"/>
      <c r="N263" s="208"/>
      <c r="O263" s="208"/>
      <c r="P263" s="208"/>
      <c r="Q263" s="208"/>
      <c r="R263" s="208"/>
      <c r="S263" s="208"/>
      <c r="T263" s="162">
        <f>IF(D263&gt;0,(VLOOKUP(D263,Families!$A$5:$I$196,3,0)),0)</f>
        <v>0</v>
      </c>
      <c r="U263" s="163">
        <f>IF(D263&gt;0,(VLOOKUP(D263,Families!$A$5:$I$196,7,0)),0)</f>
        <v>0</v>
      </c>
      <c r="V263" s="171">
        <f>IF(D263&gt;0,(VLOOKUP(D263,Families!$A$5:$I$196,8,0)),0)</f>
        <v>0</v>
      </c>
      <c r="W263" s="172">
        <f>IF(D263&gt;0,(VLOOKUP(D263,Families!$A$5:$I$196,9,0)),0)</f>
        <v>0</v>
      </c>
    </row>
    <row r="264" spans="1:23" s="173" customFormat="1" ht="15" customHeight="1" x14ac:dyDescent="0.3">
      <c r="A264" s="257"/>
      <c r="B264" s="258"/>
      <c r="C264" s="258"/>
      <c r="D264" s="250"/>
      <c r="E264" s="156">
        <f>IF(D264&gt;0,(VLOOKUP(D264,Families!$A$5:$I$196,2,0)),0)</f>
        <v>0</v>
      </c>
      <c r="F264" s="157"/>
      <c r="G264" s="157" t="s">
        <v>46</v>
      </c>
      <c r="H264" s="158"/>
      <c r="I264" s="159">
        <f>IF(F264=0,0,(H264*(VLOOKUP(F264,'Fee Schedule'!$C$2:$D$40,2,FALSE))))</f>
        <v>0</v>
      </c>
      <c r="J264" s="160" t="b">
        <f>IF(D264&gt;0,(IF(F264='Fee Schedule'!$C$2,'Fee Schedule'!$G$2,(IF(F264='Fee Schedule'!$C$3,'Fee Schedule'!$G$2,(IF(F264='Fee Schedule'!$C$4,'Fee Schedule'!$G$2,(IF(F264='Fee Schedule'!$C$5,'Fee Schedule'!$G$2,(IF(F264='Fee Schedule'!$C$6,'Fee Schedule'!$G$2,(IF(F264='Fee Schedule'!$C$7,'Fee Schedule'!$G$2,(IF(F264='Fee Schedule'!$C$14,'Fee Schedule'!$G$2,(IF(F264='Fee Schedule'!$C$26,'Fee Schedule'!$G$2,(VLOOKUP(D264,Families!$A$5:$I$196,4,0)))))))))))))))))))</f>
        <v>0</v>
      </c>
      <c r="K264" s="157"/>
      <c r="L264" s="178" t="b">
        <f>IF(D264&gt;0,(VLOOKUP(D264,Families!$A$5:$I$196,5,0)))</f>
        <v>0</v>
      </c>
      <c r="M264" s="222"/>
      <c r="N264" s="208"/>
      <c r="O264" s="208"/>
      <c r="P264" s="208"/>
      <c r="Q264" s="208"/>
      <c r="R264" s="208"/>
      <c r="S264" s="208"/>
      <c r="T264" s="162">
        <f>IF(D264&gt;0,(VLOOKUP(D264,Families!$A$5:$I$196,3,0)),0)</f>
        <v>0</v>
      </c>
      <c r="U264" s="163">
        <f>IF(D264&gt;0,(VLOOKUP(D264,Families!$A$5:$I$196,7,0)),0)</f>
        <v>0</v>
      </c>
      <c r="V264" s="171">
        <f>IF(D264&gt;0,(VLOOKUP(D264,Families!$A$5:$I$196,8,0)),0)</f>
        <v>0</v>
      </c>
      <c r="W264" s="172">
        <f>IF(D264&gt;0,(VLOOKUP(D264,Families!$A$5:$I$196,9,0)),0)</f>
        <v>0</v>
      </c>
    </row>
    <row r="265" spans="1:23" s="173" customFormat="1" ht="15" customHeight="1" x14ac:dyDescent="0.3">
      <c r="A265" s="257"/>
      <c r="B265" s="258"/>
      <c r="C265" s="258"/>
      <c r="D265" s="250"/>
      <c r="E265" s="156">
        <f>IF(D265&gt;0,(VLOOKUP(D265,Families!$A$5:$I$196,2,0)),0)</f>
        <v>0</v>
      </c>
      <c r="F265" s="157"/>
      <c r="G265" s="157" t="s">
        <v>46</v>
      </c>
      <c r="H265" s="158"/>
      <c r="I265" s="159">
        <f>IF(F265=0,0,(H265*(VLOOKUP(F265,'Fee Schedule'!$C$2:$D$40,2,FALSE))))</f>
        <v>0</v>
      </c>
      <c r="J265" s="160" t="b">
        <f>IF(D265&gt;0,(IF(F265='Fee Schedule'!$C$2,'Fee Schedule'!$G$2,(IF(F265='Fee Schedule'!$C$3,'Fee Schedule'!$G$2,(IF(F265='Fee Schedule'!$C$4,'Fee Schedule'!$G$2,(IF(F265='Fee Schedule'!$C$5,'Fee Schedule'!$G$2,(IF(F265='Fee Schedule'!$C$6,'Fee Schedule'!$G$2,(IF(F265='Fee Schedule'!$C$7,'Fee Schedule'!$G$2,(IF(F265='Fee Schedule'!$C$14,'Fee Schedule'!$G$2,(IF(F265='Fee Schedule'!$C$26,'Fee Schedule'!$G$2,(VLOOKUP(D265,Families!$A$5:$I$196,4,0)))))))))))))))))))</f>
        <v>0</v>
      </c>
      <c r="K265" s="157"/>
      <c r="L265" s="178" t="b">
        <f>IF(D265&gt;0,(VLOOKUP(D265,Families!$A$5:$I$196,5,0)))</f>
        <v>0</v>
      </c>
      <c r="M265" s="222"/>
      <c r="N265" s="208"/>
      <c r="O265" s="208"/>
      <c r="P265" s="208"/>
      <c r="Q265" s="208"/>
      <c r="R265" s="208"/>
      <c r="S265" s="208"/>
      <c r="T265" s="162">
        <f>IF(D265&gt;0,(VLOOKUP(D265,Families!$A$5:$I$196,3,0)),0)</f>
        <v>0</v>
      </c>
      <c r="U265" s="163">
        <f>IF(D265&gt;0,(VLOOKUP(D265,Families!$A$5:$I$196,7,0)),0)</f>
        <v>0</v>
      </c>
      <c r="V265" s="171">
        <f>IF(D265&gt;0,(VLOOKUP(D265,Families!$A$5:$I$196,8,0)),0)</f>
        <v>0</v>
      </c>
      <c r="W265" s="172">
        <f>IF(D265&gt;0,(VLOOKUP(D265,Families!$A$5:$I$196,9,0)),0)</f>
        <v>0</v>
      </c>
    </row>
    <row r="266" spans="1:23" s="173" customFormat="1" ht="15" customHeight="1" x14ac:dyDescent="0.3">
      <c r="A266" s="257"/>
      <c r="B266" s="258"/>
      <c r="C266" s="258"/>
      <c r="D266" s="250"/>
      <c r="E266" s="156">
        <f>IF(D266&gt;0,(VLOOKUP(D266,Families!$A$5:$I$196,2,0)),0)</f>
        <v>0</v>
      </c>
      <c r="F266" s="157"/>
      <c r="G266" s="157" t="s">
        <v>46</v>
      </c>
      <c r="H266" s="158"/>
      <c r="I266" s="159">
        <f>IF(F266=0,0,(H266*(VLOOKUP(F266,'Fee Schedule'!$C$2:$D$40,2,FALSE))))</f>
        <v>0</v>
      </c>
      <c r="J266" s="160" t="b">
        <f>IF(D266&gt;0,(IF(F266='Fee Schedule'!$C$2,'Fee Schedule'!$G$2,(IF(F266='Fee Schedule'!$C$3,'Fee Schedule'!$G$2,(IF(F266='Fee Schedule'!$C$4,'Fee Schedule'!$G$2,(IF(F266='Fee Schedule'!$C$5,'Fee Schedule'!$G$2,(IF(F266='Fee Schedule'!$C$6,'Fee Schedule'!$G$2,(IF(F266='Fee Schedule'!$C$7,'Fee Schedule'!$G$2,(IF(F266='Fee Schedule'!$C$14,'Fee Schedule'!$G$2,(IF(F266='Fee Schedule'!$C$26,'Fee Schedule'!$G$2,(VLOOKUP(D266,Families!$A$5:$I$196,4,0)))))))))))))))))))</f>
        <v>0</v>
      </c>
      <c r="K266" s="157"/>
      <c r="L266" s="178" t="b">
        <f>IF(D266&gt;0,(VLOOKUP(D266,Families!$A$5:$I$196,5,0)))</f>
        <v>0</v>
      </c>
      <c r="M266" s="222"/>
      <c r="N266" s="208"/>
      <c r="O266" s="208"/>
      <c r="P266" s="208"/>
      <c r="Q266" s="208"/>
      <c r="R266" s="208"/>
      <c r="S266" s="208"/>
      <c r="T266" s="162">
        <f>IF(D266&gt;0,(VLOOKUP(D266,Families!$A$5:$I$196,3,0)),0)</f>
        <v>0</v>
      </c>
      <c r="U266" s="163">
        <f>IF(D266&gt;0,(VLOOKUP(D266,Families!$A$5:$I$196,7,0)),0)</f>
        <v>0</v>
      </c>
      <c r="V266" s="171">
        <f>IF(D266&gt;0,(VLOOKUP(D266,Families!$A$5:$I$196,8,0)),0)</f>
        <v>0</v>
      </c>
      <c r="W266" s="172">
        <f>IF(D266&gt;0,(VLOOKUP(D266,Families!$A$5:$I$196,9,0)),0)</f>
        <v>0</v>
      </c>
    </row>
    <row r="267" spans="1:23" s="173" customFormat="1" ht="15" customHeight="1" x14ac:dyDescent="0.3">
      <c r="A267" s="257"/>
      <c r="B267" s="258"/>
      <c r="C267" s="258"/>
      <c r="D267" s="250"/>
      <c r="E267" s="156">
        <f>IF(D267&gt;0,(VLOOKUP(D267,Families!$A$5:$I$196,2,0)),0)</f>
        <v>0</v>
      </c>
      <c r="F267" s="157"/>
      <c r="G267" s="157" t="s">
        <v>46</v>
      </c>
      <c r="H267" s="158"/>
      <c r="I267" s="159">
        <f>IF(F267=0,0,(H267*(VLOOKUP(F267,'Fee Schedule'!$C$2:$D$40,2,FALSE))))</f>
        <v>0</v>
      </c>
      <c r="J267" s="160" t="b">
        <f>IF(D267&gt;0,(IF(F267='Fee Schedule'!$C$2,'Fee Schedule'!$G$2,(IF(F267='Fee Schedule'!$C$3,'Fee Schedule'!$G$2,(IF(F267='Fee Schedule'!$C$4,'Fee Schedule'!$G$2,(IF(F267='Fee Schedule'!$C$5,'Fee Schedule'!$G$2,(IF(F267='Fee Schedule'!$C$6,'Fee Schedule'!$G$2,(IF(F267='Fee Schedule'!$C$7,'Fee Schedule'!$G$2,(IF(F267='Fee Schedule'!$C$14,'Fee Schedule'!$G$2,(IF(F267='Fee Schedule'!$C$26,'Fee Schedule'!$G$2,(VLOOKUP(D267,Families!$A$5:$I$196,4,0)))))))))))))))))))</f>
        <v>0</v>
      </c>
      <c r="K267" s="157"/>
      <c r="L267" s="178" t="b">
        <f>IF(D267&gt;0,(VLOOKUP(D267,Families!$A$5:$I$196,5,0)))</f>
        <v>0</v>
      </c>
      <c r="M267" s="222"/>
      <c r="N267" s="208"/>
      <c r="O267" s="208"/>
      <c r="P267" s="208"/>
      <c r="Q267" s="208"/>
      <c r="R267" s="208"/>
      <c r="S267" s="208"/>
      <c r="T267" s="162">
        <f>IF(D267&gt;0,(VLOOKUP(D267,Families!$A$5:$I$196,3,0)),0)</f>
        <v>0</v>
      </c>
      <c r="U267" s="163">
        <f>IF(D267&gt;0,(VLOOKUP(D267,Families!$A$5:$I$196,7,0)),0)</f>
        <v>0</v>
      </c>
      <c r="V267" s="171">
        <f>IF(D267&gt;0,(VLOOKUP(D267,Families!$A$5:$I$196,8,0)),0)</f>
        <v>0</v>
      </c>
      <c r="W267" s="172">
        <f>IF(D267&gt;0,(VLOOKUP(D267,Families!$A$5:$I$196,9,0)),0)</f>
        <v>0</v>
      </c>
    </row>
    <row r="268" spans="1:23" s="173" customFormat="1" ht="15" customHeight="1" x14ac:dyDescent="0.3">
      <c r="A268" s="257"/>
      <c r="B268" s="258"/>
      <c r="C268" s="258"/>
      <c r="D268" s="250"/>
      <c r="E268" s="156">
        <f>IF(D268&gt;0,(VLOOKUP(D268,Families!$A$5:$I$196,2,0)),0)</f>
        <v>0</v>
      </c>
      <c r="F268" s="157"/>
      <c r="G268" s="157" t="s">
        <v>46</v>
      </c>
      <c r="H268" s="158"/>
      <c r="I268" s="159">
        <f>IF(F268=0,0,(H268*(VLOOKUP(F268,'Fee Schedule'!$C$2:$D$40,2,FALSE))))</f>
        <v>0</v>
      </c>
      <c r="J268" s="160" t="b">
        <f>IF(D268&gt;0,(IF(F268='Fee Schedule'!$C$2,'Fee Schedule'!$G$2,(IF(F268='Fee Schedule'!$C$3,'Fee Schedule'!$G$2,(IF(F268='Fee Schedule'!$C$4,'Fee Schedule'!$G$2,(IF(F268='Fee Schedule'!$C$5,'Fee Schedule'!$G$2,(IF(F268='Fee Schedule'!$C$6,'Fee Schedule'!$G$2,(IF(F268='Fee Schedule'!$C$7,'Fee Schedule'!$G$2,(IF(F268='Fee Schedule'!$C$14,'Fee Schedule'!$G$2,(IF(F268='Fee Schedule'!$C$26,'Fee Schedule'!$G$2,(VLOOKUP(D268,Families!$A$5:$I$196,4,0)))))))))))))))))))</f>
        <v>0</v>
      </c>
      <c r="K268" s="157"/>
      <c r="L268" s="178" t="b">
        <f>IF(D268&gt;0,(VLOOKUP(D268,Families!$A$5:$I$196,5,0)))</f>
        <v>0</v>
      </c>
      <c r="M268" s="222"/>
      <c r="N268" s="208"/>
      <c r="O268" s="208"/>
      <c r="P268" s="208"/>
      <c r="Q268" s="208"/>
      <c r="R268" s="208"/>
      <c r="S268" s="208"/>
      <c r="T268" s="162">
        <f>IF(D268&gt;0,(VLOOKUP(D268,Families!$A$5:$I$196,3,0)),0)</f>
        <v>0</v>
      </c>
      <c r="U268" s="163">
        <f>IF(D268&gt;0,(VLOOKUP(D268,Families!$A$5:$I$196,7,0)),0)</f>
        <v>0</v>
      </c>
      <c r="V268" s="171">
        <f>IF(D268&gt;0,(VLOOKUP(D268,Families!$A$5:$I$196,8,0)),0)</f>
        <v>0</v>
      </c>
      <c r="W268" s="172">
        <f>IF(D268&gt;0,(VLOOKUP(D268,Families!$A$5:$I$196,9,0)),0)</f>
        <v>0</v>
      </c>
    </row>
    <row r="269" spans="1:23" s="173" customFormat="1" ht="15" customHeight="1" x14ac:dyDescent="0.3">
      <c r="A269" s="257"/>
      <c r="B269" s="258"/>
      <c r="C269" s="258"/>
      <c r="D269" s="250"/>
      <c r="E269" s="156">
        <f>IF(D269&gt;0,(VLOOKUP(D269,Families!$A$5:$I$196,2,0)),0)</f>
        <v>0</v>
      </c>
      <c r="F269" s="157"/>
      <c r="G269" s="157" t="s">
        <v>46</v>
      </c>
      <c r="H269" s="158"/>
      <c r="I269" s="159">
        <f>IF(F269=0,0,(H269*(VLOOKUP(F269,'Fee Schedule'!$C$2:$D$40,2,FALSE))))</f>
        <v>0</v>
      </c>
      <c r="J269" s="160" t="b">
        <f>IF(D269&gt;0,(IF(F269='Fee Schedule'!$C$2,'Fee Schedule'!$G$2,(IF(F269='Fee Schedule'!$C$3,'Fee Schedule'!$G$2,(IF(F269='Fee Schedule'!$C$4,'Fee Schedule'!$G$2,(IF(F269='Fee Schedule'!$C$5,'Fee Schedule'!$G$2,(IF(F269='Fee Schedule'!$C$6,'Fee Schedule'!$G$2,(IF(F269='Fee Schedule'!$C$7,'Fee Schedule'!$G$2,(IF(F269='Fee Schedule'!$C$14,'Fee Schedule'!$G$2,(IF(F269='Fee Schedule'!$C$26,'Fee Schedule'!$G$2,(VLOOKUP(D269,Families!$A$5:$I$196,4,0)))))))))))))))))))</f>
        <v>0</v>
      </c>
      <c r="K269" s="157"/>
      <c r="L269" s="178" t="b">
        <f>IF(D269&gt;0,(VLOOKUP(D269,Families!$A$5:$I$196,5,0)))</f>
        <v>0</v>
      </c>
      <c r="M269" s="222"/>
      <c r="N269" s="208"/>
      <c r="O269" s="208"/>
      <c r="P269" s="208"/>
      <c r="Q269" s="208"/>
      <c r="R269" s="208"/>
      <c r="S269" s="208"/>
      <c r="T269" s="162">
        <f>IF(D269&gt;0,(VLOOKUP(D269,Families!$A$5:$I$196,3,0)),0)</f>
        <v>0</v>
      </c>
      <c r="U269" s="163">
        <f>IF(D269&gt;0,(VLOOKUP(D269,Families!$A$5:$I$196,7,0)),0)</f>
        <v>0</v>
      </c>
      <c r="V269" s="171">
        <f>IF(D269&gt;0,(VLOOKUP(D269,Families!$A$5:$I$196,8,0)),0)</f>
        <v>0</v>
      </c>
      <c r="W269" s="172">
        <f>IF(D269&gt;0,(VLOOKUP(D269,Families!$A$5:$I$196,9,0)),0)</f>
        <v>0</v>
      </c>
    </row>
    <row r="270" spans="1:23" s="173" customFormat="1" ht="15" customHeight="1" x14ac:dyDescent="0.3">
      <c r="A270" s="257"/>
      <c r="B270" s="258"/>
      <c r="C270" s="258"/>
      <c r="D270" s="250"/>
      <c r="E270" s="156">
        <f>IF(D270&gt;0,(VLOOKUP(D270,Families!$A$5:$I$196,2,0)),0)</f>
        <v>0</v>
      </c>
      <c r="F270" s="157"/>
      <c r="G270" s="157" t="s">
        <v>46</v>
      </c>
      <c r="H270" s="158"/>
      <c r="I270" s="159">
        <f>IF(F270=0,0,(H270*(VLOOKUP(F270,'Fee Schedule'!$C$2:$D$40,2,FALSE))))</f>
        <v>0</v>
      </c>
      <c r="J270" s="160" t="b">
        <f>IF(D270&gt;0,(IF(F270='Fee Schedule'!$C$2,'Fee Schedule'!$G$2,(IF(F270='Fee Schedule'!$C$3,'Fee Schedule'!$G$2,(IF(F270='Fee Schedule'!$C$4,'Fee Schedule'!$G$2,(IF(F270='Fee Schedule'!$C$5,'Fee Schedule'!$G$2,(IF(F270='Fee Schedule'!$C$6,'Fee Schedule'!$G$2,(IF(F270='Fee Schedule'!$C$7,'Fee Schedule'!$G$2,(IF(F270='Fee Schedule'!$C$14,'Fee Schedule'!$G$2,(IF(F270='Fee Schedule'!$C$26,'Fee Schedule'!$G$2,(VLOOKUP(D270,Families!$A$5:$I$196,4,0)))))))))))))))))))</f>
        <v>0</v>
      </c>
      <c r="K270" s="157"/>
      <c r="L270" s="178" t="b">
        <f>IF(D270&gt;0,(VLOOKUP(D270,Families!$A$5:$I$196,5,0)))</f>
        <v>0</v>
      </c>
      <c r="M270" s="222"/>
      <c r="N270" s="208"/>
      <c r="O270" s="208"/>
      <c r="P270" s="208"/>
      <c r="Q270" s="208"/>
      <c r="R270" s="208"/>
      <c r="S270" s="208"/>
      <c r="T270" s="162">
        <f>IF(D270&gt;0,(VLOOKUP(D270,Families!$A$5:$I$196,3,0)),0)</f>
        <v>0</v>
      </c>
      <c r="U270" s="163">
        <f>IF(D270&gt;0,(VLOOKUP(D270,Families!$A$5:$I$196,7,0)),0)</f>
        <v>0</v>
      </c>
      <c r="V270" s="171">
        <f>IF(D270&gt;0,(VLOOKUP(D270,Families!$A$5:$I$196,8,0)),0)</f>
        <v>0</v>
      </c>
      <c r="W270" s="172">
        <f>IF(D270&gt;0,(VLOOKUP(D270,Families!$A$5:$I$196,9,0)),0)</f>
        <v>0</v>
      </c>
    </row>
    <row r="271" spans="1:23" s="173" customFormat="1" ht="15" customHeight="1" x14ac:dyDescent="0.3">
      <c r="A271" s="257"/>
      <c r="B271" s="258"/>
      <c r="C271" s="258"/>
      <c r="D271" s="250"/>
      <c r="E271" s="156">
        <f>IF(D271&gt;0,(VLOOKUP(D271,Families!$A$5:$I$196,2,0)),0)</f>
        <v>0</v>
      </c>
      <c r="F271" s="157"/>
      <c r="G271" s="157" t="s">
        <v>46</v>
      </c>
      <c r="H271" s="158"/>
      <c r="I271" s="159">
        <f>IF(F271=0,0,(H271*(VLOOKUP(F271,'Fee Schedule'!$C$2:$D$40,2,FALSE))))</f>
        <v>0</v>
      </c>
      <c r="J271" s="160" t="b">
        <f>IF(D271&gt;0,(IF(F271='Fee Schedule'!$C$2,'Fee Schedule'!$G$2,(IF(F271='Fee Schedule'!$C$3,'Fee Schedule'!$G$2,(IF(F271='Fee Schedule'!$C$4,'Fee Schedule'!$G$2,(IF(F271='Fee Schedule'!$C$5,'Fee Schedule'!$G$2,(IF(F271='Fee Schedule'!$C$6,'Fee Schedule'!$G$2,(IF(F271='Fee Schedule'!$C$7,'Fee Schedule'!$G$2,(IF(F271='Fee Schedule'!$C$14,'Fee Schedule'!$G$2,(IF(F271='Fee Schedule'!$C$26,'Fee Schedule'!$G$2,(VLOOKUP(D271,Families!$A$5:$I$196,4,0)))))))))))))))))))</f>
        <v>0</v>
      </c>
      <c r="K271" s="157"/>
      <c r="L271" s="178" t="b">
        <f>IF(D271&gt;0,(VLOOKUP(D271,Families!$A$5:$I$196,5,0)))</f>
        <v>0</v>
      </c>
      <c r="M271" s="222"/>
      <c r="N271" s="208"/>
      <c r="O271" s="208"/>
      <c r="P271" s="208"/>
      <c r="Q271" s="208"/>
      <c r="R271" s="208"/>
      <c r="S271" s="208"/>
      <c r="T271" s="162">
        <f>IF(D271&gt;0,(VLOOKUP(D271,Families!$A$5:$I$196,3,0)),0)</f>
        <v>0</v>
      </c>
      <c r="U271" s="163">
        <f>IF(D271&gt;0,(VLOOKUP(D271,Families!$A$5:$I$196,7,0)),0)</f>
        <v>0</v>
      </c>
      <c r="V271" s="171">
        <f>IF(D271&gt;0,(VLOOKUP(D271,Families!$A$5:$I$196,8,0)),0)</f>
        <v>0</v>
      </c>
      <c r="W271" s="172">
        <f>IF(D271&gt;0,(VLOOKUP(D271,Families!$A$5:$I$196,9,0)),0)</f>
        <v>0</v>
      </c>
    </row>
    <row r="272" spans="1:23" s="173" customFormat="1" ht="15" customHeight="1" x14ac:dyDescent="0.3">
      <c r="A272" s="257"/>
      <c r="B272" s="258"/>
      <c r="C272" s="258"/>
      <c r="D272" s="250"/>
      <c r="E272" s="156">
        <f>IF(D272&gt;0,(VLOOKUP(D272,Families!$A$5:$I$196,2,0)),0)</f>
        <v>0</v>
      </c>
      <c r="F272" s="157"/>
      <c r="G272" s="157" t="s">
        <v>46</v>
      </c>
      <c r="H272" s="158"/>
      <c r="I272" s="159">
        <f>IF(F272=0,0,(H272*(VLOOKUP(F272,'Fee Schedule'!$C$2:$D$40,2,FALSE))))</f>
        <v>0</v>
      </c>
      <c r="J272" s="160" t="b">
        <f>IF(D272&gt;0,(IF(F272='Fee Schedule'!$C$2,'Fee Schedule'!$G$2,(IF(F272='Fee Schedule'!$C$3,'Fee Schedule'!$G$2,(IF(F272='Fee Schedule'!$C$4,'Fee Schedule'!$G$2,(IF(F272='Fee Schedule'!$C$5,'Fee Schedule'!$G$2,(IF(F272='Fee Schedule'!$C$6,'Fee Schedule'!$G$2,(IF(F272='Fee Schedule'!$C$7,'Fee Schedule'!$G$2,(IF(F272='Fee Schedule'!$C$14,'Fee Schedule'!$G$2,(IF(F272='Fee Schedule'!$C$26,'Fee Schedule'!$G$2,(VLOOKUP(D272,Families!$A$5:$I$196,4,0)))))))))))))))))))</f>
        <v>0</v>
      </c>
      <c r="K272" s="157"/>
      <c r="L272" s="178" t="b">
        <f>IF(D272&gt;0,(VLOOKUP(D272,Families!$A$5:$I$196,5,0)))</f>
        <v>0</v>
      </c>
      <c r="M272" s="222"/>
      <c r="N272" s="208"/>
      <c r="O272" s="208"/>
      <c r="P272" s="208"/>
      <c r="Q272" s="208"/>
      <c r="R272" s="208"/>
      <c r="S272" s="208"/>
      <c r="T272" s="162">
        <f>IF(D272&gt;0,(VLOOKUP(D272,Families!$A$5:$I$196,3,0)),0)</f>
        <v>0</v>
      </c>
      <c r="U272" s="163">
        <f>IF(D272&gt;0,(VLOOKUP(D272,Families!$A$5:$I$196,7,0)),0)</f>
        <v>0</v>
      </c>
      <c r="V272" s="171">
        <f>IF(D272&gt;0,(VLOOKUP(D272,Families!$A$5:$I$196,8,0)),0)</f>
        <v>0</v>
      </c>
      <c r="W272" s="172">
        <f>IF(D272&gt;0,(VLOOKUP(D272,Families!$A$5:$I$196,9,0)),0)</f>
        <v>0</v>
      </c>
    </row>
    <row r="273" spans="1:23" s="173" customFormat="1" ht="15" customHeight="1" x14ac:dyDescent="0.3">
      <c r="A273" s="257"/>
      <c r="B273" s="258"/>
      <c r="C273" s="258"/>
      <c r="D273" s="250"/>
      <c r="E273" s="156">
        <f>IF(D273&gt;0,(VLOOKUP(D273,Families!$A$5:$I$196,2,0)),0)</f>
        <v>0</v>
      </c>
      <c r="F273" s="157"/>
      <c r="G273" s="157" t="s">
        <v>46</v>
      </c>
      <c r="H273" s="158"/>
      <c r="I273" s="159">
        <f>IF(F273=0,0,(H273*(VLOOKUP(F273,'Fee Schedule'!$C$2:$D$40,2,FALSE))))</f>
        <v>0</v>
      </c>
      <c r="J273" s="160" t="b">
        <f>IF(D273&gt;0,(IF(F273='Fee Schedule'!$C$2,'Fee Schedule'!$G$2,(IF(F273='Fee Schedule'!$C$3,'Fee Schedule'!$G$2,(IF(F273='Fee Schedule'!$C$4,'Fee Schedule'!$G$2,(IF(F273='Fee Schedule'!$C$5,'Fee Schedule'!$G$2,(IF(F273='Fee Schedule'!$C$6,'Fee Schedule'!$G$2,(IF(F273='Fee Schedule'!$C$7,'Fee Schedule'!$G$2,(IF(F273='Fee Schedule'!$C$14,'Fee Schedule'!$G$2,(IF(F273='Fee Schedule'!$C$26,'Fee Schedule'!$G$2,(VLOOKUP(D273,Families!$A$5:$I$196,4,0)))))))))))))))))))</f>
        <v>0</v>
      </c>
      <c r="K273" s="157"/>
      <c r="L273" s="178" t="b">
        <f>IF(D273&gt;0,(VLOOKUP(D273,Families!$A$5:$I$196,5,0)))</f>
        <v>0</v>
      </c>
      <c r="M273" s="222"/>
      <c r="N273" s="208"/>
      <c r="O273" s="208"/>
      <c r="P273" s="208"/>
      <c r="Q273" s="208"/>
      <c r="R273" s="208"/>
      <c r="S273" s="208"/>
      <c r="T273" s="162">
        <f>IF(D273&gt;0,(VLOOKUP(D273,Families!$A$5:$I$196,3,0)),0)</f>
        <v>0</v>
      </c>
      <c r="U273" s="163">
        <f>IF(D273&gt;0,(VLOOKUP(D273,Families!$A$5:$I$196,7,0)),0)</f>
        <v>0</v>
      </c>
      <c r="V273" s="171">
        <f>IF(D273&gt;0,(VLOOKUP(D273,Families!$A$5:$I$196,8,0)),0)</f>
        <v>0</v>
      </c>
      <c r="W273" s="172">
        <f>IF(D273&gt;0,(VLOOKUP(D273,Families!$A$5:$I$196,9,0)),0)</f>
        <v>0</v>
      </c>
    </row>
    <row r="274" spans="1:23" s="173" customFormat="1" ht="15" customHeight="1" x14ac:dyDescent="0.3">
      <c r="A274" s="257"/>
      <c r="B274" s="258"/>
      <c r="C274" s="258"/>
      <c r="D274" s="250"/>
      <c r="E274" s="156">
        <f>IF(D274&gt;0,(VLOOKUP(D274,Families!$A$5:$I$196,2,0)),0)</f>
        <v>0</v>
      </c>
      <c r="F274" s="157"/>
      <c r="G274" s="157" t="s">
        <v>46</v>
      </c>
      <c r="H274" s="158"/>
      <c r="I274" s="159">
        <f>IF(F274=0,0,(H274*(VLOOKUP(F274,'Fee Schedule'!$C$2:$D$40,2,FALSE))))</f>
        <v>0</v>
      </c>
      <c r="J274" s="160" t="b">
        <f>IF(D274&gt;0,(IF(F274='Fee Schedule'!$C$2,'Fee Schedule'!$G$2,(IF(F274='Fee Schedule'!$C$3,'Fee Schedule'!$G$2,(IF(F274='Fee Schedule'!$C$4,'Fee Schedule'!$G$2,(IF(F274='Fee Schedule'!$C$5,'Fee Schedule'!$G$2,(IF(F274='Fee Schedule'!$C$6,'Fee Schedule'!$G$2,(IF(F274='Fee Schedule'!$C$7,'Fee Schedule'!$G$2,(IF(F274='Fee Schedule'!$C$14,'Fee Schedule'!$G$2,(IF(F274='Fee Schedule'!$C$26,'Fee Schedule'!$G$2,(VLOOKUP(D274,Families!$A$5:$I$196,4,0)))))))))))))))))))</f>
        <v>0</v>
      </c>
      <c r="K274" s="157"/>
      <c r="L274" s="178" t="b">
        <f>IF(D274&gt;0,(VLOOKUP(D274,Families!$A$5:$I$196,5,0)))</f>
        <v>0</v>
      </c>
      <c r="M274" s="222"/>
      <c r="N274" s="208"/>
      <c r="O274" s="208"/>
      <c r="P274" s="208"/>
      <c r="Q274" s="208"/>
      <c r="R274" s="208"/>
      <c r="S274" s="208"/>
      <c r="T274" s="162">
        <f>IF(D274&gt;0,(VLOOKUP(D274,Families!$A$5:$I$196,3,0)),0)</f>
        <v>0</v>
      </c>
      <c r="U274" s="163">
        <f>IF(D274&gt;0,(VLOOKUP(D274,Families!$A$5:$I$196,7,0)),0)</f>
        <v>0</v>
      </c>
      <c r="V274" s="171">
        <f>IF(D274&gt;0,(VLOOKUP(D274,Families!$A$5:$I$196,8,0)),0)</f>
        <v>0</v>
      </c>
      <c r="W274" s="172">
        <f>IF(D274&gt;0,(VLOOKUP(D274,Families!$A$5:$I$196,9,0)),0)</f>
        <v>0</v>
      </c>
    </row>
    <row r="275" spans="1:23" s="173" customFormat="1" ht="15" customHeight="1" x14ac:dyDescent="0.3">
      <c r="A275" s="257"/>
      <c r="B275" s="258"/>
      <c r="C275" s="258"/>
      <c r="D275" s="250"/>
      <c r="E275" s="156">
        <f>IF(D275&gt;0,(VLOOKUP(D275,Families!$A$5:$I$196,2,0)),0)</f>
        <v>0</v>
      </c>
      <c r="F275" s="157"/>
      <c r="G275" s="157" t="s">
        <v>46</v>
      </c>
      <c r="H275" s="158"/>
      <c r="I275" s="159">
        <f>IF(F275=0,0,(H275*(VLOOKUP(F275,'Fee Schedule'!$C$2:$D$40,2,FALSE))))</f>
        <v>0</v>
      </c>
      <c r="J275" s="160" t="b">
        <f>IF(D275&gt;0,(IF(F275='Fee Schedule'!$C$2,'Fee Schedule'!$G$2,(IF(F275='Fee Schedule'!$C$3,'Fee Schedule'!$G$2,(IF(F275='Fee Schedule'!$C$4,'Fee Schedule'!$G$2,(IF(F275='Fee Schedule'!$C$5,'Fee Schedule'!$G$2,(IF(F275='Fee Schedule'!$C$6,'Fee Schedule'!$G$2,(IF(F275='Fee Schedule'!$C$7,'Fee Schedule'!$G$2,(IF(F275='Fee Schedule'!$C$14,'Fee Schedule'!$G$2,(IF(F275='Fee Schedule'!$C$26,'Fee Schedule'!$G$2,(VLOOKUP(D275,Families!$A$5:$I$196,4,0)))))))))))))))))))</f>
        <v>0</v>
      </c>
      <c r="K275" s="157"/>
      <c r="L275" s="178" t="b">
        <f>IF(D275&gt;0,(VLOOKUP(D275,Families!$A$5:$I$196,5,0)))</f>
        <v>0</v>
      </c>
      <c r="M275" s="222"/>
      <c r="N275" s="208"/>
      <c r="O275" s="208"/>
      <c r="P275" s="208"/>
      <c r="Q275" s="208"/>
      <c r="R275" s="208"/>
      <c r="S275" s="208"/>
      <c r="T275" s="162">
        <f>IF(D275&gt;0,(VLOOKUP(D275,Families!$A$5:$I$196,3,0)),0)</f>
        <v>0</v>
      </c>
      <c r="U275" s="163">
        <f>IF(D275&gt;0,(VLOOKUP(D275,Families!$A$5:$I$196,7,0)),0)</f>
        <v>0</v>
      </c>
      <c r="V275" s="171">
        <f>IF(D275&gt;0,(VLOOKUP(D275,Families!$A$5:$I$196,8,0)),0)</f>
        <v>0</v>
      </c>
      <c r="W275" s="172">
        <f>IF(D275&gt;0,(VLOOKUP(D275,Families!$A$5:$I$196,9,0)),0)</f>
        <v>0</v>
      </c>
    </row>
    <row r="276" spans="1:23" s="173" customFormat="1" ht="15" customHeight="1" x14ac:dyDescent="0.3">
      <c r="A276" s="257"/>
      <c r="B276" s="258"/>
      <c r="C276" s="258"/>
      <c r="D276" s="250"/>
      <c r="E276" s="156">
        <f>IF(D276&gt;0,(VLOOKUP(D276,Families!$A$5:$I$196,2,0)),0)</f>
        <v>0</v>
      </c>
      <c r="F276" s="157"/>
      <c r="G276" s="157" t="s">
        <v>46</v>
      </c>
      <c r="H276" s="158"/>
      <c r="I276" s="159">
        <f>IF(F276=0,0,(H276*(VLOOKUP(F276,'Fee Schedule'!$C$2:$D$40,2,FALSE))))</f>
        <v>0</v>
      </c>
      <c r="J276" s="160" t="b">
        <f>IF(D276&gt;0,(IF(F276='Fee Schedule'!$C$2,'Fee Schedule'!$G$2,(IF(F276='Fee Schedule'!$C$3,'Fee Schedule'!$G$2,(IF(F276='Fee Schedule'!$C$4,'Fee Schedule'!$G$2,(IF(F276='Fee Schedule'!$C$5,'Fee Schedule'!$G$2,(IF(F276='Fee Schedule'!$C$6,'Fee Schedule'!$G$2,(IF(F276='Fee Schedule'!$C$7,'Fee Schedule'!$G$2,(IF(F276='Fee Schedule'!$C$14,'Fee Schedule'!$G$2,(IF(F276='Fee Schedule'!$C$26,'Fee Schedule'!$G$2,(VLOOKUP(D276,Families!$A$5:$I$196,4,0)))))))))))))))))))</f>
        <v>0</v>
      </c>
      <c r="K276" s="157"/>
      <c r="L276" s="178" t="b">
        <f>IF(D276&gt;0,(VLOOKUP(D276,Families!$A$5:$I$196,5,0)))</f>
        <v>0</v>
      </c>
      <c r="M276" s="222"/>
      <c r="N276" s="208"/>
      <c r="O276" s="208"/>
      <c r="P276" s="208"/>
      <c r="Q276" s="208"/>
      <c r="R276" s="208"/>
      <c r="S276" s="208"/>
      <c r="T276" s="162">
        <f>IF(D276&gt;0,(VLOOKUP(D276,Families!$A$5:$I$196,3,0)),0)</f>
        <v>0</v>
      </c>
      <c r="U276" s="163">
        <f>IF(D276&gt;0,(VLOOKUP(D276,Families!$A$5:$I$196,7,0)),0)</f>
        <v>0</v>
      </c>
      <c r="V276" s="171">
        <f>IF(D276&gt;0,(VLOOKUP(D276,Families!$A$5:$I$196,8,0)),0)</f>
        <v>0</v>
      </c>
      <c r="W276" s="172">
        <f>IF(D276&gt;0,(VLOOKUP(D276,Families!$A$5:$I$196,9,0)),0)</f>
        <v>0</v>
      </c>
    </row>
    <row r="277" spans="1:23" s="173" customFormat="1" ht="15" customHeight="1" x14ac:dyDescent="0.3">
      <c r="A277" s="257"/>
      <c r="B277" s="258"/>
      <c r="C277" s="258"/>
      <c r="D277" s="250"/>
      <c r="E277" s="156">
        <f>IF(D277&gt;0,(VLOOKUP(D277,Families!$A$5:$I$196,2,0)),0)</f>
        <v>0</v>
      </c>
      <c r="F277" s="157"/>
      <c r="G277" s="157" t="s">
        <v>46</v>
      </c>
      <c r="H277" s="158"/>
      <c r="I277" s="159">
        <f>IF(F277=0,0,(H277*(VLOOKUP(F277,'Fee Schedule'!$C$2:$D$40,2,FALSE))))</f>
        <v>0</v>
      </c>
      <c r="J277" s="160" t="b">
        <f>IF(D277&gt;0,(IF(F277='Fee Schedule'!$C$2,'Fee Schedule'!$G$2,(IF(F277='Fee Schedule'!$C$3,'Fee Schedule'!$G$2,(IF(F277='Fee Schedule'!$C$4,'Fee Schedule'!$G$2,(IF(F277='Fee Schedule'!$C$5,'Fee Schedule'!$G$2,(IF(F277='Fee Schedule'!$C$6,'Fee Schedule'!$G$2,(IF(F277='Fee Schedule'!$C$7,'Fee Schedule'!$G$2,(IF(F277='Fee Schedule'!$C$14,'Fee Schedule'!$G$2,(IF(F277='Fee Schedule'!$C$26,'Fee Schedule'!$G$2,(VLOOKUP(D277,Families!$A$5:$I$196,4,0)))))))))))))))))))</f>
        <v>0</v>
      </c>
      <c r="K277" s="157"/>
      <c r="L277" s="178" t="b">
        <f>IF(D277&gt;0,(VLOOKUP(D277,Families!$A$5:$I$196,5,0)))</f>
        <v>0</v>
      </c>
      <c r="M277" s="222"/>
      <c r="N277" s="208"/>
      <c r="O277" s="208"/>
      <c r="P277" s="208"/>
      <c r="Q277" s="208"/>
      <c r="R277" s="208"/>
      <c r="S277" s="208"/>
      <c r="T277" s="162">
        <f>IF(D277&gt;0,(VLOOKUP(D277,Families!$A$5:$I$196,3,0)),0)</f>
        <v>0</v>
      </c>
      <c r="U277" s="163">
        <f>IF(D277&gt;0,(VLOOKUP(D277,Families!$A$5:$I$196,7,0)),0)</f>
        <v>0</v>
      </c>
      <c r="V277" s="171">
        <f>IF(D277&gt;0,(VLOOKUP(D277,Families!$A$5:$I$196,8,0)),0)</f>
        <v>0</v>
      </c>
      <c r="W277" s="172">
        <f>IF(D277&gt;0,(VLOOKUP(D277,Families!$A$5:$I$196,9,0)),0)</f>
        <v>0</v>
      </c>
    </row>
    <row r="278" spans="1:23" s="173" customFormat="1" ht="15" customHeight="1" x14ac:dyDescent="0.3">
      <c r="A278" s="257"/>
      <c r="B278" s="258"/>
      <c r="C278" s="258"/>
      <c r="D278" s="250"/>
      <c r="E278" s="156">
        <f>IF(D278&gt;0,(VLOOKUP(D278,Families!$A$5:$I$196,2,0)),0)</f>
        <v>0</v>
      </c>
      <c r="F278" s="157"/>
      <c r="G278" s="157" t="s">
        <v>46</v>
      </c>
      <c r="H278" s="158"/>
      <c r="I278" s="159">
        <f>IF(F278=0,0,(H278*(VLOOKUP(F278,'Fee Schedule'!$C$2:$D$40,2,FALSE))))</f>
        <v>0</v>
      </c>
      <c r="J278" s="160" t="b">
        <f>IF(D278&gt;0,(IF(F278='Fee Schedule'!$C$2,'Fee Schedule'!$G$2,(IF(F278='Fee Schedule'!$C$3,'Fee Schedule'!$G$2,(IF(F278='Fee Schedule'!$C$4,'Fee Schedule'!$G$2,(IF(F278='Fee Schedule'!$C$5,'Fee Schedule'!$G$2,(IF(F278='Fee Schedule'!$C$6,'Fee Schedule'!$G$2,(IF(F278='Fee Schedule'!$C$7,'Fee Schedule'!$G$2,(IF(F278='Fee Schedule'!$C$14,'Fee Schedule'!$G$2,(IF(F278='Fee Schedule'!$C$26,'Fee Schedule'!$G$2,(VLOOKUP(D278,Families!$A$5:$I$196,4,0)))))))))))))))))))</f>
        <v>0</v>
      </c>
      <c r="K278" s="157"/>
      <c r="L278" s="178" t="b">
        <f>IF(D278&gt;0,(VLOOKUP(D278,Families!$A$5:$I$196,5,0)))</f>
        <v>0</v>
      </c>
      <c r="M278" s="222"/>
      <c r="N278" s="208"/>
      <c r="O278" s="208"/>
      <c r="P278" s="208"/>
      <c r="Q278" s="208"/>
      <c r="R278" s="208"/>
      <c r="S278" s="208"/>
      <c r="T278" s="162">
        <f>IF(D278&gt;0,(VLOOKUP(D278,Families!$A$5:$I$196,3,0)),0)</f>
        <v>0</v>
      </c>
      <c r="U278" s="163">
        <f>IF(D278&gt;0,(VLOOKUP(D278,Families!$A$5:$I$196,7,0)),0)</f>
        <v>0</v>
      </c>
      <c r="V278" s="171">
        <f>IF(D278&gt;0,(VLOOKUP(D278,Families!$A$5:$I$196,8,0)),0)</f>
        <v>0</v>
      </c>
      <c r="W278" s="172">
        <f>IF(D278&gt;0,(VLOOKUP(D278,Families!$A$5:$I$196,9,0)),0)</f>
        <v>0</v>
      </c>
    </row>
    <row r="279" spans="1:23" s="173" customFormat="1" ht="15" customHeight="1" x14ac:dyDescent="0.3">
      <c r="A279" s="257"/>
      <c r="B279" s="258"/>
      <c r="C279" s="258"/>
      <c r="D279" s="250"/>
      <c r="E279" s="156">
        <f>IF(D279&gt;0,(VLOOKUP(D279,Families!$A$5:$I$196,2,0)),0)</f>
        <v>0</v>
      </c>
      <c r="F279" s="157"/>
      <c r="G279" s="157" t="s">
        <v>46</v>
      </c>
      <c r="H279" s="158"/>
      <c r="I279" s="159">
        <f>IF(F279=0,0,(H279*(VLOOKUP(F279,'Fee Schedule'!$C$2:$D$40,2,FALSE))))</f>
        <v>0</v>
      </c>
      <c r="J279" s="160" t="b">
        <f>IF(D279&gt;0,(IF(F279='Fee Schedule'!$C$2,'Fee Schedule'!$G$2,(IF(F279='Fee Schedule'!$C$3,'Fee Schedule'!$G$2,(IF(F279='Fee Schedule'!$C$4,'Fee Schedule'!$G$2,(IF(F279='Fee Schedule'!$C$5,'Fee Schedule'!$G$2,(IF(F279='Fee Schedule'!$C$6,'Fee Schedule'!$G$2,(IF(F279='Fee Schedule'!$C$7,'Fee Schedule'!$G$2,(IF(F279='Fee Schedule'!$C$14,'Fee Schedule'!$G$2,(IF(F279='Fee Schedule'!$C$26,'Fee Schedule'!$G$2,(VLOOKUP(D279,Families!$A$5:$I$196,4,0)))))))))))))))))))</f>
        <v>0</v>
      </c>
      <c r="K279" s="157"/>
      <c r="L279" s="178" t="b">
        <f>IF(D279&gt;0,(VLOOKUP(D279,Families!$A$5:$I$196,5,0)))</f>
        <v>0</v>
      </c>
      <c r="M279" s="222"/>
      <c r="N279" s="208"/>
      <c r="O279" s="208"/>
      <c r="P279" s="208"/>
      <c r="Q279" s="208"/>
      <c r="R279" s="208"/>
      <c r="S279" s="208"/>
      <c r="T279" s="162">
        <f>IF(D279&gt;0,(VLOOKUP(D279,Families!$A$5:$I$196,3,0)),0)</f>
        <v>0</v>
      </c>
      <c r="U279" s="163">
        <f>IF(D279&gt;0,(VLOOKUP(D279,Families!$A$5:$I$196,7,0)),0)</f>
        <v>0</v>
      </c>
      <c r="V279" s="171">
        <f>IF(D279&gt;0,(VLOOKUP(D279,Families!$A$5:$I$196,8,0)),0)</f>
        <v>0</v>
      </c>
      <c r="W279" s="172">
        <f>IF(D279&gt;0,(VLOOKUP(D279,Families!$A$5:$I$196,9,0)),0)</f>
        <v>0</v>
      </c>
    </row>
    <row r="280" spans="1:23" s="173" customFormat="1" ht="15" customHeight="1" x14ac:dyDescent="0.3">
      <c r="A280" s="257"/>
      <c r="B280" s="258"/>
      <c r="C280" s="258"/>
      <c r="D280" s="250"/>
      <c r="E280" s="156">
        <f>IF(D280&gt;0,(VLOOKUP(D280,Families!$A$5:$I$196,2,0)),0)</f>
        <v>0</v>
      </c>
      <c r="F280" s="157"/>
      <c r="G280" s="157" t="s">
        <v>46</v>
      </c>
      <c r="H280" s="158"/>
      <c r="I280" s="159">
        <f>IF(F280=0,0,(H280*(VLOOKUP(F280,'Fee Schedule'!$C$2:$D$40,2,FALSE))))</f>
        <v>0</v>
      </c>
      <c r="J280" s="160" t="b">
        <f>IF(D280&gt;0,(IF(F280='Fee Schedule'!$C$2,'Fee Schedule'!$G$2,(IF(F280='Fee Schedule'!$C$3,'Fee Schedule'!$G$2,(IF(F280='Fee Schedule'!$C$4,'Fee Schedule'!$G$2,(IF(F280='Fee Schedule'!$C$5,'Fee Schedule'!$G$2,(IF(F280='Fee Schedule'!$C$6,'Fee Schedule'!$G$2,(IF(F280='Fee Schedule'!$C$7,'Fee Schedule'!$G$2,(IF(F280='Fee Schedule'!$C$14,'Fee Schedule'!$G$2,(IF(F280='Fee Schedule'!$C$26,'Fee Schedule'!$G$2,(VLOOKUP(D280,Families!$A$5:$I$196,4,0)))))))))))))))))))</f>
        <v>0</v>
      </c>
      <c r="K280" s="157"/>
      <c r="L280" s="178" t="b">
        <f>IF(D280&gt;0,(VLOOKUP(D280,Families!$A$5:$I$196,5,0)))</f>
        <v>0</v>
      </c>
      <c r="M280" s="222"/>
      <c r="N280" s="208"/>
      <c r="O280" s="208"/>
      <c r="P280" s="208"/>
      <c r="Q280" s="208"/>
      <c r="R280" s="208"/>
      <c r="S280" s="208"/>
      <c r="T280" s="162">
        <f>IF(D280&gt;0,(VLOOKUP(D280,Families!$A$5:$I$196,3,0)),0)</f>
        <v>0</v>
      </c>
      <c r="U280" s="163">
        <f>IF(D280&gt;0,(VLOOKUP(D280,Families!$A$5:$I$196,7,0)),0)</f>
        <v>0</v>
      </c>
      <c r="V280" s="171">
        <f>IF(D280&gt;0,(VLOOKUP(D280,Families!$A$5:$I$196,8,0)),0)</f>
        <v>0</v>
      </c>
      <c r="W280" s="172">
        <f>IF(D280&gt;0,(VLOOKUP(D280,Families!$A$5:$I$196,9,0)),0)</f>
        <v>0</v>
      </c>
    </row>
    <row r="281" spans="1:23" s="173" customFormat="1" ht="15" customHeight="1" x14ac:dyDescent="0.3">
      <c r="A281" s="257"/>
      <c r="B281" s="258"/>
      <c r="C281" s="258"/>
      <c r="D281" s="250"/>
      <c r="E281" s="156">
        <f>IF(D281&gt;0,(VLOOKUP(D281,Families!$A$5:$I$196,2,0)),0)</f>
        <v>0</v>
      </c>
      <c r="F281" s="157"/>
      <c r="G281" s="157" t="s">
        <v>46</v>
      </c>
      <c r="H281" s="158"/>
      <c r="I281" s="159">
        <f>IF(F281=0,0,(H281*(VLOOKUP(F281,'Fee Schedule'!$C$2:$D$40,2,FALSE))))</f>
        <v>0</v>
      </c>
      <c r="J281" s="160" t="b">
        <f>IF(D281&gt;0,(IF(F281='Fee Schedule'!$C$2,'Fee Schedule'!$G$2,(IF(F281='Fee Schedule'!$C$3,'Fee Schedule'!$G$2,(IF(F281='Fee Schedule'!$C$4,'Fee Schedule'!$G$2,(IF(F281='Fee Schedule'!$C$5,'Fee Schedule'!$G$2,(IF(F281='Fee Schedule'!$C$6,'Fee Schedule'!$G$2,(IF(F281='Fee Schedule'!$C$7,'Fee Schedule'!$G$2,(IF(F281='Fee Schedule'!$C$14,'Fee Schedule'!$G$2,(IF(F281='Fee Schedule'!$C$26,'Fee Schedule'!$G$2,(VLOOKUP(D281,Families!$A$5:$I$196,4,0)))))))))))))))))))</f>
        <v>0</v>
      </c>
      <c r="K281" s="157"/>
      <c r="L281" s="178" t="b">
        <f>IF(D281&gt;0,(VLOOKUP(D281,Families!$A$5:$I$196,5,0)))</f>
        <v>0</v>
      </c>
      <c r="M281" s="222"/>
      <c r="N281" s="208"/>
      <c r="O281" s="208"/>
      <c r="P281" s="208"/>
      <c r="Q281" s="208"/>
      <c r="R281" s="208"/>
      <c r="S281" s="208"/>
      <c r="T281" s="162">
        <f>IF(D281&gt;0,(VLOOKUP(D281,Families!$A$5:$I$196,3,0)),0)</f>
        <v>0</v>
      </c>
      <c r="U281" s="163">
        <f>IF(D281&gt;0,(VLOOKUP(D281,Families!$A$5:$I$196,7,0)),0)</f>
        <v>0</v>
      </c>
      <c r="V281" s="171">
        <f>IF(D281&gt;0,(VLOOKUP(D281,Families!$A$5:$I$196,8,0)),0)</f>
        <v>0</v>
      </c>
      <c r="W281" s="172">
        <f>IF(D281&gt;0,(VLOOKUP(D281,Families!$A$5:$I$196,9,0)),0)</f>
        <v>0</v>
      </c>
    </row>
    <row r="282" spans="1:23" s="173" customFormat="1" ht="15" customHeight="1" x14ac:dyDescent="0.3">
      <c r="A282" s="257"/>
      <c r="B282" s="258"/>
      <c r="C282" s="258"/>
      <c r="D282" s="250"/>
      <c r="E282" s="156">
        <f>IF(D282&gt;0,(VLOOKUP(D282,Families!$A$5:$I$196,2,0)),0)</f>
        <v>0</v>
      </c>
      <c r="F282" s="157"/>
      <c r="G282" s="157" t="s">
        <v>46</v>
      </c>
      <c r="H282" s="158"/>
      <c r="I282" s="159">
        <f>IF(F282=0,0,(H282*(VLOOKUP(F282,'Fee Schedule'!$C$2:$D$40,2,FALSE))))</f>
        <v>0</v>
      </c>
      <c r="J282" s="160" t="b">
        <f>IF(D282&gt;0,(IF(F282='Fee Schedule'!$C$2,'Fee Schedule'!$G$2,(IF(F282='Fee Schedule'!$C$3,'Fee Schedule'!$G$2,(IF(F282='Fee Schedule'!$C$4,'Fee Schedule'!$G$2,(IF(F282='Fee Schedule'!$C$5,'Fee Schedule'!$G$2,(IF(F282='Fee Schedule'!$C$6,'Fee Schedule'!$G$2,(IF(F282='Fee Schedule'!$C$7,'Fee Schedule'!$G$2,(IF(F282='Fee Schedule'!$C$14,'Fee Schedule'!$G$2,(IF(F282='Fee Schedule'!$C$26,'Fee Schedule'!$G$2,(VLOOKUP(D282,Families!$A$5:$I$196,4,0)))))))))))))))))))</f>
        <v>0</v>
      </c>
      <c r="K282" s="157"/>
      <c r="L282" s="178" t="b">
        <f>IF(D282&gt;0,(VLOOKUP(D282,Families!$A$5:$I$196,5,0)))</f>
        <v>0</v>
      </c>
      <c r="M282" s="222"/>
      <c r="N282" s="208"/>
      <c r="O282" s="208"/>
      <c r="P282" s="208"/>
      <c r="Q282" s="208"/>
      <c r="R282" s="208"/>
      <c r="S282" s="208"/>
      <c r="T282" s="162">
        <f>IF(D282&gt;0,(VLOOKUP(D282,Families!$A$5:$I$196,3,0)),0)</f>
        <v>0</v>
      </c>
      <c r="U282" s="163">
        <f>IF(D282&gt;0,(VLOOKUP(D282,Families!$A$5:$I$196,7,0)),0)</f>
        <v>0</v>
      </c>
      <c r="V282" s="171">
        <f>IF(D282&gt;0,(VLOOKUP(D282,Families!$A$5:$I$196,8,0)),0)</f>
        <v>0</v>
      </c>
      <c r="W282" s="172">
        <f>IF(D282&gt;0,(VLOOKUP(D282,Families!$A$5:$I$196,9,0)),0)</f>
        <v>0</v>
      </c>
    </row>
    <row r="283" spans="1:23" s="173" customFormat="1" ht="15" customHeight="1" x14ac:dyDescent="0.3">
      <c r="A283" s="257"/>
      <c r="B283" s="258"/>
      <c r="C283" s="258"/>
      <c r="D283" s="250"/>
      <c r="E283" s="156">
        <f>IF(D283&gt;0,(VLOOKUP(D283,Families!$A$5:$I$196,2,0)),0)</f>
        <v>0</v>
      </c>
      <c r="F283" s="157"/>
      <c r="G283" s="157" t="s">
        <v>46</v>
      </c>
      <c r="H283" s="158"/>
      <c r="I283" s="159">
        <f>IF(F283=0,0,(H283*(VLOOKUP(F283,'Fee Schedule'!$C$2:$D$40,2,FALSE))))</f>
        <v>0</v>
      </c>
      <c r="J283" s="160" t="b">
        <f>IF(D283&gt;0,(IF(F283='Fee Schedule'!$C$2,'Fee Schedule'!$G$2,(IF(F283='Fee Schedule'!$C$3,'Fee Schedule'!$G$2,(IF(F283='Fee Schedule'!$C$4,'Fee Schedule'!$G$2,(IF(F283='Fee Schedule'!$C$5,'Fee Schedule'!$G$2,(IF(F283='Fee Schedule'!$C$6,'Fee Schedule'!$G$2,(IF(F283='Fee Schedule'!$C$7,'Fee Schedule'!$G$2,(IF(F283='Fee Schedule'!$C$14,'Fee Schedule'!$G$2,(IF(F283='Fee Schedule'!$C$26,'Fee Schedule'!$G$2,(VLOOKUP(D283,Families!$A$5:$I$196,4,0)))))))))))))))))))</f>
        <v>0</v>
      </c>
      <c r="K283" s="157"/>
      <c r="L283" s="178" t="b">
        <f>IF(D283&gt;0,(VLOOKUP(D283,Families!$A$5:$I$196,5,0)))</f>
        <v>0</v>
      </c>
      <c r="M283" s="222"/>
      <c r="N283" s="208"/>
      <c r="O283" s="208"/>
      <c r="P283" s="208"/>
      <c r="Q283" s="208"/>
      <c r="R283" s="208"/>
      <c r="S283" s="208"/>
      <c r="T283" s="162">
        <f>IF(D283&gt;0,(VLOOKUP(D283,Families!$A$5:$I$196,3,0)),0)</f>
        <v>0</v>
      </c>
      <c r="U283" s="163">
        <f>IF(D283&gt;0,(VLOOKUP(D283,Families!$A$5:$I$196,7,0)),0)</f>
        <v>0</v>
      </c>
      <c r="V283" s="171">
        <f>IF(D283&gt;0,(VLOOKUP(D283,Families!$A$5:$I$196,8,0)),0)</f>
        <v>0</v>
      </c>
      <c r="W283" s="172">
        <f>IF(D283&gt;0,(VLOOKUP(D283,Families!$A$5:$I$196,9,0)),0)</f>
        <v>0</v>
      </c>
    </row>
    <row r="284" spans="1:23" s="173" customFormat="1" ht="15" customHeight="1" x14ac:dyDescent="0.3">
      <c r="A284" s="257"/>
      <c r="B284" s="258"/>
      <c r="C284" s="258"/>
      <c r="D284" s="250"/>
      <c r="E284" s="156">
        <f>IF(D284&gt;0,(VLOOKUP(D284,Families!$A$5:$I$196,2,0)),0)</f>
        <v>0</v>
      </c>
      <c r="F284" s="157"/>
      <c r="G284" s="157" t="s">
        <v>46</v>
      </c>
      <c r="H284" s="158"/>
      <c r="I284" s="159">
        <f>IF(F284=0,0,(H284*(VLOOKUP(F284,'Fee Schedule'!$C$2:$D$40,2,FALSE))))</f>
        <v>0</v>
      </c>
      <c r="J284" s="160" t="b">
        <f>IF(D284&gt;0,(IF(F284='Fee Schedule'!$C$2,'Fee Schedule'!$G$2,(IF(F284='Fee Schedule'!$C$3,'Fee Schedule'!$G$2,(IF(F284='Fee Schedule'!$C$4,'Fee Schedule'!$G$2,(IF(F284='Fee Schedule'!$C$5,'Fee Schedule'!$G$2,(IF(F284='Fee Schedule'!$C$6,'Fee Schedule'!$G$2,(IF(F284='Fee Schedule'!$C$7,'Fee Schedule'!$G$2,(IF(F284='Fee Schedule'!$C$14,'Fee Schedule'!$G$2,(IF(F284='Fee Schedule'!$C$26,'Fee Schedule'!$G$2,(VLOOKUP(D284,Families!$A$5:$I$196,4,0)))))))))))))))))))</f>
        <v>0</v>
      </c>
      <c r="K284" s="157"/>
      <c r="L284" s="178" t="b">
        <f>IF(D284&gt;0,(VLOOKUP(D284,Families!$A$5:$I$196,5,0)))</f>
        <v>0</v>
      </c>
      <c r="M284" s="222"/>
      <c r="N284" s="208"/>
      <c r="O284" s="208"/>
      <c r="P284" s="208"/>
      <c r="Q284" s="208"/>
      <c r="R284" s="208"/>
      <c r="S284" s="208"/>
      <c r="T284" s="162">
        <f>IF(D284&gt;0,(VLOOKUP(D284,Families!$A$5:$I$196,3,0)),0)</f>
        <v>0</v>
      </c>
      <c r="U284" s="163">
        <f>IF(D284&gt;0,(VLOOKUP(D284,Families!$A$5:$I$196,7,0)),0)</f>
        <v>0</v>
      </c>
      <c r="V284" s="171">
        <f>IF(D284&gt;0,(VLOOKUP(D284,Families!$A$5:$I$196,8,0)),0)</f>
        <v>0</v>
      </c>
      <c r="W284" s="172">
        <f>IF(D284&gt;0,(VLOOKUP(D284,Families!$A$5:$I$196,9,0)),0)</f>
        <v>0</v>
      </c>
    </row>
    <row r="285" spans="1:23" s="173" customFormat="1" ht="15" customHeight="1" x14ac:dyDescent="0.3">
      <c r="A285" s="257"/>
      <c r="B285" s="258"/>
      <c r="C285" s="258"/>
      <c r="D285" s="250"/>
      <c r="E285" s="156">
        <f>IF(D285&gt;0,(VLOOKUP(D285,Families!$A$5:$I$196,2,0)),0)</f>
        <v>0</v>
      </c>
      <c r="F285" s="157"/>
      <c r="G285" s="157" t="s">
        <v>46</v>
      </c>
      <c r="H285" s="158"/>
      <c r="I285" s="159">
        <f>IF(F285=0,0,(H285*(VLOOKUP(F285,'Fee Schedule'!$C$2:$D$40,2,FALSE))))</f>
        <v>0</v>
      </c>
      <c r="J285" s="160" t="b">
        <f>IF(D285&gt;0,(IF(F285='Fee Schedule'!$C$2,'Fee Schedule'!$G$2,(IF(F285='Fee Schedule'!$C$3,'Fee Schedule'!$G$2,(IF(F285='Fee Schedule'!$C$4,'Fee Schedule'!$G$2,(IF(F285='Fee Schedule'!$C$5,'Fee Schedule'!$G$2,(IF(F285='Fee Schedule'!$C$6,'Fee Schedule'!$G$2,(IF(F285='Fee Schedule'!$C$7,'Fee Schedule'!$G$2,(IF(F285='Fee Schedule'!$C$14,'Fee Schedule'!$G$2,(IF(F285='Fee Schedule'!$C$26,'Fee Schedule'!$G$2,(VLOOKUP(D285,Families!$A$5:$I$196,4,0)))))))))))))))))))</f>
        <v>0</v>
      </c>
      <c r="K285" s="157"/>
      <c r="L285" s="178" t="b">
        <f>IF(D285&gt;0,(VLOOKUP(D285,Families!$A$5:$I$196,5,0)))</f>
        <v>0</v>
      </c>
      <c r="M285" s="222"/>
      <c r="N285" s="208"/>
      <c r="O285" s="208"/>
      <c r="P285" s="208"/>
      <c r="Q285" s="208"/>
      <c r="R285" s="208"/>
      <c r="S285" s="208"/>
      <c r="T285" s="162">
        <f>IF(D285&gt;0,(VLOOKUP(D285,Families!$A$5:$I$196,3,0)),0)</f>
        <v>0</v>
      </c>
      <c r="U285" s="163">
        <f>IF(D285&gt;0,(VLOOKUP(D285,Families!$A$5:$I$196,7,0)),0)</f>
        <v>0</v>
      </c>
      <c r="V285" s="171">
        <f>IF(D285&gt;0,(VLOOKUP(D285,Families!$A$5:$I$196,8,0)),0)</f>
        <v>0</v>
      </c>
      <c r="W285" s="172">
        <f>IF(D285&gt;0,(VLOOKUP(D285,Families!$A$5:$I$196,9,0)),0)</f>
        <v>0</v>
      </c>
    </row>
    <row r="286" spans="1:23" s="173" customFormat="1" ht="15" customHeight="1" x14ac:dyDescent="0.3">
      <c r="A286" s="257"/>
      <c r="B286" s="258"/>
      <c r="C286" s="258"/>
      <c r="D286" s="250"/>
      <c r="E286" s="156">
        <f>IF(D286&gt;0,(VLOOKUP(D286,Families!$A$5:$I$196,2,0)),0)</f>
        <v>0</v>
      </c>
      <c r="F286" s="157"/>
      <c r="G286" s="157" t="s">
        <v>46</v>
      </c>
      <c r="H286" s="158"/>
      <c r="I286" s="159">
        <f>IF(F286=0,0,(H286*(VLOOKUP(F286,'Fee Schedule'!$C$2:$D$40,2,FALSE))))</f>
        <v>0</v>
      </c>
      <c r="J286" s="160" t="b">
        <f>IF(D286&gt;0,(IF(F286='Fee Schedule'!$C$2,'Fee Schedule'!$G$2,(IF(F286='Fee Schedule'!$C$3,'Fee Schedule'!$G$2,(IF(F286='Fee Schedule'!$C$4,'Fee Schedule'!$G$2,(IF(F286='Fee Schedule'!$C$5,'Fee Schedule'!$G$2,(IF(F286='Fee Schedule'!$C$6,'Fee Schedule'!$G$2,(IF(F286='Fee Schedule'!$C$7,'Fee Schedule'!$G$2,(IF(F286='Fee Schedule'!$C$14,'Fee Schedule'!$G$2,(IF(F286='Fee Schedule'!$C$26,'Fee Schedule'!$G$2,(VLOOKUP(D286,Families!$A$5:$I$196,4,0)))))))))))))))))))</f>
        <v>0</v>
      </c>
      <c r="K286" s="157"/>
      <c r="L286" s="178" t="b">
        <f>IF(D286&gt;0,(VLOOKUP(D286,Families!$A$5:$I$196,5,0)))</f>
        <v>0</v>
      </c>
      <c r="M286" s="222"/>
      <c r="N286" s="208"/>
      <c r="O286" s="208"/>
      <c r="P286" s="208"/>
      <c r="Q286" s="208"/>
      <c r="R286" s="208"/>
      <c r="S286" s="208"/>
      <c r="T286" s="162">
        <f>IF(D286&gt;0,(VLOOKUP(D286,Families!$A$5:$I$196,3,0)),0)</f>
        <v>0</v>
      </c>
      <c r="U286" s="163">
        <f>IF(D286&gt;0,(VLOOKUP(D286,Families!$A$5:$I$196,7,0)),0)</f>
        <v>0</v>
      </c>
      <c r="V286" s="171">
        <f>IF(D286&gt;0,(VLOOKUP(D286,Families!$A$5:$I$196,8,0)),0)</f>
        <v>0</v>
      </c>
      <c r="W286" s="172">
        <f>IF(D286&gt;0,(VLOOKUP(D286,Families!$A$5:$I$196,9,0)),0)</f>
        <v>0</v>
      </c>
    </row>
    <row r="287" spans="1:23" s="173" customFormat="1" ht="15" customHeight="1" x14ac:dyDescent="0.3">
      <c r="A287" s="257"/>
      <c r="B287" s="258"/>
      <c r="C287" s="258"/>
      <c r="D287" s="250"/>
      <c r="E287" s="156">
        <f>IF(D287&gt;0,(VLOOKUP(D287,Families!$A$5:$I$196,2,0)),0)</f>
        <v>0</v>
      </c>
      <c r="F287" s="157"/>
      <c r="G287" s="157" t="s">
        <v>46</v>
      </c>
      <c r="H287" s="158"/>
      <c r="I287" s="159">
        <f>IF(F287=0,0,(H287*(VLOOKUP(F287,'Fee Schedule'!$C$2:$D$40,2,FALSE))))</f>
        <v>0</v>
      </c>
      <c r="J287" s="160" t="b">
        <f>IF(D287&gt;0,(IF(F287='Fee Schedule'!$C$2,'Fee Schedule'!$G$2,(IF(F287='Fee Schedule'!$C$3,'Fee Schedule'!$G$2,(IF(F287='Fee Schedule'!$C$4,'Fee Schedule'!$G$2,(IF(F287='Fee Schedule'!$C$5,'Fee Schedule'!$G$2,(IF(F287='Fee Schedule'!$C$6,'Fee Schedule'!$G$2,(IF(F287='Fee Schedule'!$C$7,'Fee Schedule'!$G$2,(IF(F287='Fee Schedule'!$C$14,'Fee Schedule'!$G$2,(IF(F287='Fee Schedule'!$C$26,'Fee Schedule'!$G$2,(VLOOKUP(D287,Families!$A$5:$I$196,4,0)))))))))))))))))))</f>
        <v>0</v>
      </c>
      <c r="K287" s="157"/>
      <c r="L287" s="178" t="b">
        <f>IF(D287&gt;0,(VLOOKUP(D287,Families!$A$5:$I$196,5,0)))</f>
        <v>0</v>
      </c>
      <c r="M287" s="222"/>
      <c r="N287" s="208"/>
      <c r="O287" s="208"/>
      <c r="P287" s="208"/>
      <c r="Q287" s="208"/>
      <c r="R287" s="208"/>
      <c r="S287" s="208"/>
      <c r="T287" s="162">
        <f>IF(D287&gt;0,(VLOOKUP(D287,Families!$A$5:$I$196,3,0)),0)</f>
        <v>0</v>
      </c>
      <c r="U287" s="163">
        <f>IF(D287&gt;0,(VLOOKUP(D287,Families!$A$5:$I$196,7,0)),0)</f>
        <v>0</v>
      </c>
      <c r="V287" s="171">
        <f>IF(D287&gt;0,(VLOOKUP(D287,Families!$A$5:$I$196,8,0)),0)</f>
        <v>0</v>
      </c>
      <c r="W287" s="172">
        <f>IF(D287&gt;0,(VLOOKUP(D287,Families!$A$5:$I$196,9,0)),0)</f>
        <v>0</v>
      </c>
    </row>
    <row r="288" spans="1:23" s="173" customFormat="1" ht="15" customHeight="1" x14ac:dyDescent="0.3">
      <c r="A288" s="257"/>
      <c r="B288" s="258"/>
      <c r="C288" s="258"/>
      <c r="D288" s="250"/>
      <c r="E288" s="156">
        <f>IF(D288&gt;0,(VLOOKUP(D288,Families!$A$5:$I$196,2,0)),0)</f>
        <v>0</v>
      </c>
      <c r="F288" s="157"/>
      <c r="G288" s="157" t="s">
        <v>46</v>
      </c>
      <c r="H288" s="158"/>
      <c r="I288" s="159">
        <f>IF(F288=0,0,(H288*(VLOOKUP(F288,'Fee Schedule'!$C$2:$D$40,2,FALSE))))</f>
        <v>0</v>
      </c>
      <c r="J288" s="160" t="b">
        <f>IF(D288&gt;0,(IF(F288='Fee Schedule'!$C$2,'Fee Schedule'!$G$2,(IF(F288='Fee Schedule'!$C$3,'Fee Schedule'!$G$2,(IF(F288='Fee Schedule'!$C$4,'Fee Schedule'!$G$2,(IF(F288='Fee Schedule'!$C$5,'Fee Schedule'!$G$2,(IF(F288='Fee Schedule'!$C$6,'Fee Schedule'!$G$2,(IF(F288='Fee Schedule'!$C$7,'Fee Schedule'!$G$2,(IF(F288='Fee Schedule'!$C$14,'Fee Schedule'!$G$2,(IF(F288='Fee Schedule'!$C$26,'Fee Schedule'!$G$2,(VLOOKUP(D288,Families!$A$5:$I$196,4,0)))))))))))))))))))</f>
        <v>0</v>
      </c>
      <c r="K288" s="157"/>
      <c r="L288" s="178" t="b">
        <f>IF(D288&gt;0,(VLOOKUP(D288,Families!$A$5:$I$196,5,0)))</f>
        <v>0</v>
      </c>
      <c r="M288" s="222"/>
      <c r="N288" s="208"/>
      <c r="O288" s="208"/>
      <c r="P288" s="208"/>
      <c r="Q288" s="208"/>
      <c r="R288" s="208"/>
      <c r="S288" s="208"/>
      <c r="T288" s="162">
        <f>IF(D288&gt;0,(VLOOKUP(D288,Families!$A$5:$I$196,3,0)),0)</f>
        <v>0</v>
      </c>
      <c r="U288" s="163">
        <f>IF(D288&gt;0,(VLOOKUP(D288,Families!$A$5:$I$196,7,0)),0)</f>
        <v>0</v>
      </c>
      <c r="V288" s="171">
        <f>IF(D288&gt;0,(VLOOKUP(D288,Families!$A$5:$I$196,8,0)),0)</f>
        <v>0</v>
      </c>
      <c r="W288" s="172">
        <f>IF(D288&gt;0,(VLOOKUP(D288,Families!$A$5:$I$196,9,0)),0)</f>
        <v>0</v>
      </c>
    </row>
    <row r="289" spans="1:23" s="173" customFormat="1" ht="15" customHeight="1" x14ac:dyDescent="0.3">
      <c r="A289" s="257"/>
      <c r="B289" s="258"/>
      <c r="C289" s="258"/>
      <c r="D289" s="250"/>
      <c r="E289" s="156">
        <f>IF(D289&gt;0,(VLOOKUP(D289,Families!$A$5:$I$196,2,0)),0)</f>
        <v>0</v>
      </c>
      <c r="F289" s="157"/>
      <c r="G289" s="157" t="s">
        <v>46</v>
      </c>
      <c r="H289" s="158"/>
      <c r="I289" s="159">
        <f>IF(F289=0,0,(H289*(VLOOKUP(F289,'Fee Schedule'!$C$2:$D$40,2,FALSE))))</f>
        <v>0</v>
      </c>
      <c r="J289" s="160" t="b">
        <f>IF(D289&gt;0,(IF(F289='Fee Schedule'!$C$2,'Fee Schedule'!$G$2,(IF(F289='Fee Schedule'!$C$3,'Fee Schedule'!$G$2,(IF(F289='Fee Schedule'!$C$4,'Fee Schedule'!$G$2,(IF(F289='Fee Schedule'!$C$5,'Fee Schedule'!$G$2,(IF(F289='Fee Schedule'!$C$6,'Fee Schedule'!$G$2,(IF(F289='Fee Schedule'!$C$7,'Fee Schedule'!$G$2,(IF(F289='Fee Schedule'!$C$14,'Fee Schedule'!$G$2,(IF(F289='Fee Schedule'!$C$26,'Fee Schedule'!$G$2,(VLOOKUP(D289,Families!$A$5:$I$196,4,0)))))))))))))))))))</f>
        <v>0</v>
      </c>
      <c r="K289" s="157"/>
      <c r="L289" s="178" t="b">
        <f>IF(D289&gt;0,(VLOOKUP(D289,Families!$A$5:$I$196,5,0)))</f>
        <v>0</v>
      </c>
      <c r="M289" s="222"/>
      <c r="N289" s="208"/>
      <c r="O289" s="208"/>
      <c r="P289" s="208"/>
      <c r="Q289" s="208"/>
      <c r="R289" s="208"/>
      <c r="S289" s="208"/>
      <c r="T289" s="162">
        <f>IF(D289&gt;0,(VLOOKUP(D289,Families!$A$5:$I$196,3,0)),0)</f>
        <v>0</v>
      </c>
      <c r="U289" s="163">
        <f>IF(D289&gt;0,(VLOOKUP(D289,Families!$A$5:$I$196,7,0)),0)</f>
        <v>0</v>
      </c>
      <c r="V289" s="171">
        <f>IF(D289&gt;0,(VLOOKUP(D289,Families!$A$5:$I$196,8,0)),0)</f>
        <v>0</v>
      </c>
      <c r="W289" s="172">
        <f>IF(D289&gt;0,(VLOOKUP(D289,Families!$A$5:$I$196,9,0)),0)</f>
        <v>0</v>
      </c>
    </row>
    <row r="290" spans="1:23" s="173" customFormat="1" ht="15" customHeight="1" x14ac:dyDescent="0.3">
      <c r="A290" s="257"/>
      <c r="B290" s="258"/>
      <c r="C290" s="258"/>
      <c r="D290" s="250"/>
      <c r="E290" s="156">
        <f>IF(D290&gt;0,(VLOOKUP(D290,Families!$A$5:$I$196,2,0)),0)</f>
        <v>0</v>
      </c>
      <c r="F290" s="157"/>
      <c r="G290" s="157" t="s">
        <v>46</v>
      </c>
      <c r="H290" s="158"/>
      <c r="I290" s="159">
        <f>IF(F290=0,0,(H290*(VLOOKUP(F290,'Fee Schedule'!$C$2:$D$40,2,FALSE))))</f>
        <v>0</v>
      </c>
      <c r="J290" s="160" t="b">
        <f>IF(D290&gt;0,(IF(F290='Fee Schedule'!$C$2,'Fee Schedule'!$G$2,(IF(F290='Fee Schedule'!$C$3,'Fee Schedule'!$G$2,(IF(F290='Fee Schedule'!$C$4,'Fee Schedule'!$G$2,(IF(F290='Fee Schedule'!$C$5,'Fee Schedule'!$G$2,(IF(F290='Fee Schedule'!$C$6,'Fee Schedule'!$G$2,(IF(F290='Fee Schedule'!$C$7,'Fee Schedule'!$G$2,(IF(F290='Fee Schedule'!$C$14,'Fee Schedule'!$G$2,(IF(F290='Fee Schedule'!$C$26,'Fee Schedule'!$G$2,(VLOOKUP(D290,Families!$A$5:$I$196,4,0)))))))))))))))))))</f>
        <v>0</v>
      </c>
      <c r="K290" s="157"/>
      <c r="L290" s="178" t="b">
        <f>IF(D290&gt;0,(VLOOKUP(D290,Families!$A$5:$I$196,5,0)))</f>
        <v>0</v>
      </c>
      <c r="M290" s="222"/>
      <c r="N290" s="208"/>
      <c r="O290" s="208"/>
      <c r="P290" s="208"/>
      <c r="Q290" s="208"/>
      <c r="R290" s="208"/>
      <c r="S290" s="208"/>
      <c r="T290" s="162">
        <f>IF(D290&gt;0,(VLOOKUP(D290,Families!$A$5:$I$196,3,0)),0)</f>
        <v>0</v>
      </c>
      <c r="U290" s="163">
        <f>IF(D290&gt;0,(VLOOKUP(D290,Families!$A$5:$I$196,7,0)),0)</f>
        <v>0</v>
      </c>
      <c r="V290" s="171">
        <f>IF(D290&gt;0,(VLOOKUP(D290,Families!$A$5:$I$196,8,0)),0)</f>
        <v>0</v>
      </c>
      <c r="W290" s="172">
        <f>IF(D290&gt;0,(VLOOKUP(D290,Families!$A$5:$I$196,9,0)),0)</f>
        <v>0</v>
      </c>
    </row>
    <row r="291" spans="1:23" s="173" customFormat="1" ht="15" customHeight="1" x14ac:dyDescent="0.3">
      <c r="A291" s="257"/>
      <c r="B291" s="258"/>
      <c r="C291" s="258"/>
      <c r="D291" s="250"/>
      <c r="E291" s="156">
        <f>IF(D291&gt;0,(VLOOKUP(D291,Families!$A$5:$I$196,2,0)),0)</f>
        <v>0</v>
      </c>
      <c r="F291" s="157"/>
      <c r="G291" s="157" t="s">
        <v>46</v>
      </c>
      <c r="H291" s="158"/>
      <c r="I291" s="159">
        <f>IF(F291=0,0,(H291*(VLOOKUP(F291,'Fee Schedule'!$C$2:$D$40,2,FALSE))))</f>
        <v>0</v>
      </c>
      <c r="J291" s="160" t="b">
        <f>IF(D291&gt;0,(IF(F291='Fee Schedule'!$C$2,'Fee Schedule'!$G$2,(IF(F291='Fee Schedule'!$C$3,'Fee Schedule'!$G$2,(IF(F291='Fee Schedule'!$C$4,'Fee Schedule'!$G$2,(IF(F291='Fee Schedule'!$C$5,'Fee Schedule'!$G$2,(IF(F291='Fee Schedule'!$C$6,'Fee Schedule'!$G$2,(IF(F291='Fee Schedule'!$C$7,'Fee Schedule'!$G$2,(IF(F291='Fee Schedule'!$C$14,'Fee Schedule'!$G$2,(IF(F291='Fee Schedule'!$C$26,'Fee Schedule'!$G$2,(VLOOKUP(D291,Families!$A$5:$I$196,4,0)))))))))))))))))))</f>
        <v>0</v>
      </c>
      <c r="K291" s="157"/>
      <c r="L291" s="178" t="b">
        <f>IF(D291&gt;0,(VLOOKUP(D291,Families!$A$5:$I$196,5,0)))</f>
        <v>0</v>
      </c>
      <c r="M291" s="222"/>
      <c r="N291" s="208"/>
      <c r="O291" s="208"/>
      <c r="P291" s="208"/>
      <c r="Q291" s="208"/>
      <c r="R291" s="208"/>
      <c r="S291" s="208"/>
      <c r="T291" s="162">
        <f>IF(D291&gt;0,(VLOOKUP(D291,Families!$A$5:$I$196,3,0)),0)</f>
        <v>0</v>
      </c>
      <c r="U291" s="163">
        <f>IF(D291&gt;0,(VLOOKUP(D291,Families!$A$5:$I$196,7,0)),0)</f>
        <v>0</v>
      </c>
      <c r="V291" s="171">
        <f>IF(D291&gt;0,(VLOOKUP(D291,Families!$A$5:$I$196,8,0)),0)</f>
        <v>0</v>
      </c>
      <c r="W291" s="172">
        <f>IF(D291&gt;0,(VLOOKUP(D291,Families!$A$5:$I$196,9,0)),0)</f>
        <v>0</v>
      </c>
    </row>
    <row r="292" spans="1:23" s="173" customFormat="1" ht="15" customHeight="1" x14ac:dyDescent="0.3">
      <c r="A292" s="257"/>
      <c r="B292" s="258"/>
      <c r="C292" s="258"/>
      <c r="D292" s="250"/>
      <c r="E292" s="156">
        <f>IF(D292&gt;0,(VLOOKUP(D292,Families!$A$5:$I$196,2,0)),0)</f>
        <v>0</v>
      </c>
      <c r="F292" s="157"/>
      <c r="G292" s="157" t="s">
        <v>46</v>
      </c>
      <c r="H292" s="158"/>
      <c r="I292" s="159">
        <f>IF(F292=0,0,(H292*(VLOOKUP(F292,'Fee Schedule'!$C$2:$D$40,2,FALSE))))</f>
        <v>0</v>
      </c>
      <c r="J292" s="160" t="b">
        <f>IF(D292&gt;0,(IF(F292='Fee Schedule'!$C$2,'Fee Schedule'!$G$2,(IF(F292='Fee Schedule'!$C$3,'Fee Schedule'!$G$2,(IF(F292='Fee Schedule'!$C$4,'Fee Schedule'!$G$2,(IF(F292='Fee Schedule'!$C$5,'Fee Schedule'!$G$2,(IF(F292='Fee Schedule'!$C$6,'Fee Schedule'!$G$2,(IF(F292='Fee Schedule'!$C$7,'Fee Schedule'!$G$2,(IF(F292='Fee Schedule'!$C$14,'Fee Schedule'!$G$2,(IF(F292='Fee Schedule'!$C$26,'Fee Schedule'!$G$2,(VLOOKUP(D292,Families!$A$5:$I$196,4,0)))))))))))))))))))</f>
        <v>0</v>
      </c>
      <c r="K292" s="157"/>
      <c r="L292" s="178" t="b">
        <f>IF(D292&gt;0,(VLOOKUP(D292,Families!$A$5:$I$196,5,0)))</f>
        <v>0</v>
      </c>
      <c r="M292" s="222"/>
      <c r="N292" s="208"/>
      <c r="O292" s="208"/>
      <c r="P292" s="208"/>
      <c r="Q292" s="208"/>
      <c r="R292" s="208"/>
      <c r="S292" s="208"/>
      <c r="T292" s="162">
        <f>IF(D292&gt;0,(VLOOKUP(D292,Families!$A$5:$I$196,3,0)),0)</f>
        <v>0</v>
      </c>
      <c r="U292" s="163">
        <f>IF(D292&gt;0,(VLOOKUP(D292,Families!$A$5:$I$196,7,0)),0)</f>
        <v>0</v>
      </c>
      <c r="V292" s="171">
        <f>IF(D292&gt;0,(VLOOKUP(D292,Families!$A$5:$I$196,8,0)),0)</f>
        <v>0</v>
      </c>
      <c r="W292" s="172">
        <f>IF(D292&gt;0,(VLOOKUP(D292,Families!$A$5:$I$196,9,0)),0)</f>
        <v>0</v>
      </c>
    </row>
    <row r="293" spans="1:23" s="173" customFormat="1" ht="15" customHeight="1" x14ac:dyDescent="0.3">
      <c r="A293" s="257"/>
      <c r="B293" s="258"/>
      <c r="C293" s="258"/>
      <c r="D293" s="250"/>
      <c r="E293" s="156">
        <f>IF(D293&gt;0,(VLOOKUP(D293,Families!$A$5:$I$196,2,0)),0)</f>
        <v>0</v>
      </c>
      <c r="F293" s="157"/>
      <c r="G293" s="157" t="s">
        <v>46</v>
      </c>
      <c r="H293" s="158"/>
      <c r="I293" s="159">
        <f>IF(F293=0,0,(H293*(VLOOKUP(F293,'Fee Schedule'!$C$2:$D$40,2,FALSE))))</f>
        <v>0</v>
      </c>
      <c r="J293" s="160" t="b">
        <f>IF(D293&gt;0,(IF(F293='Fee Schedule'!$C$2,'Fee Schedule'!$G$2,(IF(F293='Fee Schedule'!$C$3,'Fee Schedule'!$G$2,(IF(F293='Fee Schedule'!$C$4,'Fee Schedule'!$G$2,(IF(F293='Fee Schedule'!$C$5,'Fee Schedule'!$G$2,(IF(F293='Fee Schedule'!$C$6,'Fee Schedule'!$G$2,(IF(F293='Fee Schedule'!$C$7,'Fee Schedule'!$G$2,(IF(F293='Fee Schedule'!$C$14,'Fee Schedule'!$G$2,(IF(F293='Fee Schedule'!$C$26,'Fee Schedule'!$G$2,(VLOOKUP(D293,Families!$A$5:$I$196,4,0)))))))))))))))))))</f>
        <v>0</v>
      </c>
      <c r="K293" s="157"/>
      <c r="L293" s="178" t="b">
        <f>IF(D293&gt;0,(VLOOKUP(D293,Families!$A$5:$I$196,5,0)))</f>
        <v>0</v>
      </c>
      <c r="M293" s="222"/>
      <c r="N293" s="208"/>
      <c r="O293" s="208"/>
      <c r="P293" s="208"/>
      <c r="Q293" s="208"/>
      <c r="R293" s="208"/>
      <c r="S293" s="208"/>
      <c r="T293" s="162">
        <f>IF(D293&gt;0,(VLOOKUP(D293,Families!$A$5:$I$196,3,0)),0)</f>
        <v>0</v>
      </c>
      <c r="U293" s="163">
        <f>IF(D293&gt;0,(VLOOKUP(D293,Families!$A$5:$I$196,7,0)),0)</f>
        <v>0</v>
      </c>
      <c r="V293" s="171">
        <f>IF(D293&gt;0,(VLOOKUP(D293,Families!$A$5:$I$196,8,0)),0)</f>
        <v>0</v>
      </c>
      <c r="W293" s="172">
        <f>IF(D293&gt;0,(VLOOKUP(D293,Families!$A$5:$I$196,9,0)),0)</f>
        <v>0</v>
      </c>
    </row>
    <row r="294" spans="1:23" s="173" customFormat="1" ht="15" customHeight="1" x14ac:dyDescent="0.3">
      <c r="A294" s="257"/>
      <c r="B294" s="258"/>
      <c r="C294" s="258"/>
      <c r="D294" s="250"/>
      <c r="E294" s="156">
        <f>IF(D294&gt;0,(VLOOKUP(D294,Families!$A$5:$I$196,2,0)),0)</f>
        <v>0</v>
      </c>
      <c r="F294" s="157"/>
      <c r="G294" s="157" t="s">
        <v>46</v>
      </c>
      <c r="H294" s="158"/>
      <c r="I294" s="159">
        <f>IF(F294=0,0,(H294*(VLOOKUP(F294,'Fee Schedule'!$C$2:$D$40,2,FALSE))))</f>
        <v>0</v>
      </c>
      <c r="J294" s="160" t="b">
        <f>IF(D294&gt;0,(IF(F294='Fee Schedule'!$C$2,'Fee Schedule'!$G$2,(IF(F294='Fee Schedule'!$C$3,'Fee Schedule'!$G$2,(IF(F294='Fee Schedule'!$C$4,'Fee Schedule'!$G$2,(IF(F294='Fee Schedule'!$C$5,'Fee Schedule'!$G$2,(IF(F294='Fee Schedule'!$C$6,'Fee Schedule'!$G$2,(IF(F294='Fee Schedule'!$C$7,'Fee Schedule'!$G$2,(IF(F294='Fee Schedule'!$C$14,'Fee Schedule'!$G$2,(IF(F294='Fee Schedule'!$C$26,'Fee Schedule'!$G$2,(VLOOKUP(D294,Families!$A$5:$I$196,4,0)))))))))))))))))))</f>
        <v>0</v>
      </c>
      <c r="K294" s="157"/>
      <c r="L294" s="178" t="b">
        <f>IF(D294&gt;0,(VLOOKUP(D294,Families!$A$5:$I$196,5,0)))</f>
        <v>0</v>
      </c>
      <c r="M294" s="222"/>
      <c r="N294" s="208"/>
      <c r="O294" s="208"/>
      <c r="P294" s="208"/>
      <c r="Q294" s="208"/>
      <c r="R294" s="208"/>
      <c r="S294" s="208"/>
      <c r="T294" s="162">
        <f>IF(D294&gt;0,(VLOOKUP(D294,Families!$A$5:$I$196,3,0)),0)</f>
        <v>0</v>
      </c>
      <c r="U294" s="163">
        <f>IF(D294&gt;0,(VLOOKUP(D294,Families!$A$5:$I$196,7,0)),0)</f>
        <v>0</v>
      </c>
      <c r="V294" s="171">
        <f>IF(D294&gt;0,(VLOOKUP(D294,Families!$A$5:$I$196,8,0)),0)</f>
        <v>0</v>
      </c>
      <c r="W294" s="172">
        <f>IF(D294&gt;0,(VLOOKUP(D294,Families!$A$5:$I$196,9,0)),0)</f>
        <v>0</v>
      </c>
    </row>
    <row r="295" spans="1:23" s="173" customFormat="1" ht="15" customHeight="1" x14ac:dyDescent="0.3">
      <c r="A295" s="257"/>
      <c r="B295" s="258"/>
      <c r="C295" s="258"/>
      <c r="D295" s="250"/>
      <c r="E295" s="156">
        <f>IF(D295&gt;0,(VLOOKUP(D295,Families!$A$5:$I$196,2,0)),0)</f>
        <v>0</v>
      </c>
      <c r="F295" s="157"/>
      <c r="G295" s="157" t="s">
        <v>46</v>
      </c>
      <c r="H295" s="158"/>
      <c r="I295" s="159">
        <f>IF(F295=0,0,(H295*(VLOOKUP(F295,'Fee Schedule'!$C$2:$D$40,2,FALSE))))</f>
        <v>0</v>
      </c>
      <c r="J295" s="160" t="b">
        <f>IF(D295&gt;0,(IF(F295='Fee Schedule'!$C$2,'Fee Schedule'!$G$2,(IF(F295='Fee Schedule'!$C$3,'Fee Schedule'!$G$2,(IF(F295='Fee Schedule'!$C$4,'Fee Schedule'!$G$2,(IF(F295='Fee Schedule'!$C$5,'Fee Schedule'!$G$2,(IF(F295='Fee Schedule'!$C$6,'Fee Schedule'!$G$2,(IF(F295='Fee Schedule'!$C$7,'Fee Schedule'!$G$2,(IF(F295='Fee Schedule'!$C$14,'Fee Schedule'!$G$2,(IF(F295='Fee Schedule'!$C$26,'Fee Schedule'!$G$2,(VLOOKUP(D295,Families!$A$5:$I$196,4,0)))))))))))))))))))</f>
        <v>0</v>
      </c>
      <c r="K295" s="157"/>
      <c r="L295" s="178" t="b">
        <f>IF(D295&gt;0,(VLOOKUP(D295,Families!$A$5:$I$196,5,0)))</f>
        <v>0</v>
      </c>
      <c r="M295" s="222"/>
      <c r="N295" s="208"/>
      <c r="O295" s="208"/>
      <c r="P295" s="208"/>
      <c r="Q295" s="208"/>
      <c r="R295" s="208"/>
      <c r="S295" s="208"/>
      <c r="T295" s="162">
        <f>IF(D295&gt;0,(VLOOKUP(D295,Families!$A$5:$I$196,3,0)),0)</f>
        <v>0</v>
      </c>
      <c r="U295" s="163">
        <f>IF(D295&gt;0,(VLOOKUP(D295,Families!$A$5:$I$196,7,0)),0)</f>
        <v>0</v>
      </c>
      <c r="V295" s="171">
        <f>IF(D295&gt;0,(VLOOKUP(D295,Families!$A$5:$I$196,8,0)),0)</f>
        <v>0</v>
      </c>
      <c r="W295" s="172">
        <f>IF(D295&gt;0,(VLOOKUP(D295,Families!$A$5:$I$196,9,0)),0)</f>
        <v>0</v>
      </c>
    </row>
    <row r="296" spans="1:23" s="173" customFormat="1" ht="15" customHeight="1" x14ac:dyDescent="0.3">
      <c r="A296" s="257"/>
      <c r="B296" s="258"/>
      <c r="C296" s="258"/>
      <c r="D296" s="250"/>
      <c r="E296" s="156">
        <f>IF(D296&gt;0,(VLOOKUP(D296,Families!$A$5:$I$196,2,0)),0)</f>
        <v>0</v>
      </c>
      <c r="F296" s="157"/>
      <c r="G296" s="157" t="s">
        <v>46</v>
      </c>
      <c r="H296" s="158"/>
      <c r="I296" s="159">
        <f>IF(F296=0,0,(H296*(VLOOKUP(F296,'Fee Schedule'!$C$2:$D$40,2,FALSE))))</f>
        <v>0</v>
      </c>
      <c r="J296" s="160" t="b">
        <f>IF(D296&gt;0,(IF(F296='Fee Schedule'!$C$2,'Fee Schedule'!$G$2,(IF(F296='Fee Schedule'!$C$3,'Fee Schedule'!$G$2,(IF(F296='Fee Schedule'!$C$4,'Fee Schedule'!$G$2,(IF(F296='Fee Schedule'!$C$5,'Fee Schedule'!$G$2,(IF(F296='Fee Schedule'!$C$6,'Fee Schedule'!$G$2,(IF(F296='Fee Schedule'!$C$7,'Fee Schedule'!$G$2,(IF(F296='Fee Schedule'!$C$14,'Fee Schedule'!$G$2,(IF(F296='Fee Schedule'!$C$26,'Fee Schedule'!$G$2,(VLOOKUP(D296,Families!$A$5:$I$196,4,0)))))))))))))))))))</f>
        <v>0</v>
      </c>
      <c r="K296" s="157"/>
      <c r="L296" s="178" t="b">
        <f>IF(D296&gt;0,(VLOOKUP(D296,Families!$A$5:$I$196,5,0)))</f>
        <v>0</v>
      </c>
      <c r="M296" s="222"/>
      <c r="N296" s="208"/>
      <c r="O296" s="208"/>
      <c r="P296" s="208"/>
      <c r="Q296" s="208"/>
      <c r="R296" s="208"/>
      <c r="S296" s="208"/>
      <c r="T296" s="162">
        <f>IF(D296&gt;0,(VLOOKUP(D296,Families!$A$5:$I$196,3,0)),0)</f>
        <v>0</v>
      </c>
      <c r="U296" s="163">
        <f>IF(D296&gt;0,(VLOOKUP(D296,Families!$A$5:$I$196,7,0)),0)</f>
        <v>0</v>
      </c>
      <c r="V296" s="171">
        <f>IF(D296&gt;0,(VLOOKUP(D296,Families!$A$5:$I$196,8,0)),0)</f>
        <v>0</v>
      </c>
      <c r="W296" s="172">
        <f>IF(D296&gt;0,(VLOOKUP(D296,Families!$A$5:$I$196,9,0)),0)</f>
        <v>0</v>
      </c>
    </row>
    <row r="297" spans="1:23" s="173" customFormat="1" ht="15" customHeight="1" x14ac:dyDescent="0.3">
      <c r="A297" s="257"/>
      <c r="B297" s="258"/>
      <c r="C297" s="258"/>
      <c r="D297" s="250"/>
      <c r="E297" s="156">
        <f>IF(D297&gt;0,(VLOOKUP(D297,Families!$A$5:$I$196,2,0)),0)</f>
        <v>0</v>
      </c>
      <c r="F297" s="157"/>
      <c r="G297" s="157" t="s">
        <v>46</v>
      </c>
      <c r="H297" s="158"/>
      <c r="I297" s="159">
        <f>IF(F297=0,0,(H297*(VLOOKUP(F297,'Fee Schedule'!$C$2:$D$40,2,FALSE))))</f>
        <v>0</v>
      </c>
      <c r="J297" s="160" t="b">
        <f>IF(D297&gt;0,(IF(F297='Fee Schedule'!$C$2,'Fee Schedule'!$G$2,(IF(F297='Fee Schedule'!$C$3,'Fee Schedule'!$G$2,(IF(F297='Fee Schedule'!$C$4,'Fee Schedule'!$G$2,(IF(F297='Fee Schedule'!$C$5,'Fee Schedule'!$G$2,(IF(F297='Fee Schedule'!$C$6,'Fee Schedule'!$G$2,(IF(F297='Fee Schedule'!$C$7,'Fee Schedule'!$G$2,(IF(F297='Fee Schedule'!$C$14,'Fee Schedule'!$G$2,(IF(F297='Fee Schedule'!$C$26,'Fee Schedule'!$G$2,(VLOOKUP(D297,Families!$A$5:$I$196,4,0)))))))))))))))))))</f>
        <v>0</v>
      </c>
      <c r="K297" s="157"/>
      <c r="L297" s="178" t="b">
        <f>IF(D297&gt;0,(VLOOKUP(D297,Families!$A$5:$I$196,5,0)))</f>
        <v>0</v>
      </c>
      <c r="M297" s="222"/>
      <c r="N297" s="208"/>
      <c r="O297" s="208"/>
      <c r="P297" s="208"/>
      <c r="Q297" s="208"/>
      <c r="R297" s="208"/>
      <c r="S297" s="208"/>
      <c r="T297" s="162">
        <f>IF(D297&gt;0,(VLOOKUP(D297,Families!$A$5:$I$196,3,0)),0)</f>
        <v>0</v>
      </c>
      <c r="U297" s="163">
        <f>IF(D297&gt;0,(VLOOKUP(D297,Families!$A$5:$I$196,7,0)),0)</f>
        <v>0</v>
      </c>
      <c r="V297" s="171">
        <f>IF(D297&gt;0,(VLOOKUP(D297,Families!$A$5:$I$196,8,0)),0)</f>
        <v>0</v>
      </c>
      <c r="W297" s="172">
        <f>IF(D297&gt;0,(VLOOKUP(D297,Families!$A$5:$I$196,9,0)),0)</f>
        <v>0</v>
      </c>
    </row>
    <row r="298" spans="1:23" s="173" customFormat="1" ht="15" customHeight="1" x14ac:dyDescent="0.3">
      <c r="A298" s="257"/>
      <c r="B298" s="258"/>
      <c r="C298" s="258"/>
      <c r="D298" s="250"/>
      <c r="E298" s="156">
        <f>IF(D298&gt;0,(VLOOKUP(D298,Families!$A$5:$I$196,2,0)),0)</f>
        <v>0</v>
      </c>
      <c r="F298" s="157"/>
      <c r="G298" s="157" t="s">
        <v>46</v>
      </c>
      <c r="H298" s="158"/>
      <c r="I298" s="159">
        <f>IF(F298=0,0,(H298*(VLOOKUP(F298,'Fee Schedule'!$C$2:$D$40,2,FALSE))))</f>
        <v>0</v>
      </c>
      <c r="J298" s="160" t="b">
        <f>IF(D298&gt;0,(IF(F298='Fee Schedule'!$C$2,'Fee Schedule'!$G$2,(IF(F298='Fee Schedule'!$C$3,'Fee Schedule'!$G$2,(IF(F298='Fee Schedule'!$C$4,'Fee Schedule'!$G$2,(IF(F298='Fee Schedule'!$C$5,'Fee Schedule'!$G$2,(IF(F298='Fee Schedule'!$C$6,'Fee Schedule'!$G$2,(IF(F298='Fee Schedule'!$C$7,'Fee Schedule'!$G$2,(IF(F298='Fee Schedule'!$C$14,'Fee Schedule'!$G$2,(IF(F298='Fee Schedule'!$C$26,'Fee Schedule'!$G$2,(VLOOKUP(D298,Families!$A$5:$I$196,4,0)))))))))))))))))))</f>
        <v>0</v>
      </c>
      <c r="K298" s="157"/>
      <c r="L298" s="178" t="b">
        <f>IF(D298&gt;0,(VLOOKUP(D298,Families!$A$5:$I$196,5,0)))</f>
        <v>0</v>
      </c>
      <c r="M298" s="222"/>
      <c r="N298" s="208"/>
      <c r="O298" s="208"/>
      <c r="P298" s="208"/>
      <c r="Q298" s="208"/>
      <c r="R298" s="208"/>
      <c r="S298" s="208"/>
      <c r="T298" s="162">
        <f>IF(D298&gt;0,(VLOOKUP(D298,Families!$A$5:$I$196,3,0)),0)</f>
        <v>0</v>
      </c>
      <c r="U298" s="163">
        <f>IF(D298&gt;0,(VLOOKUP(D298,Families!$A$5:$I$196,7,0)),0)</f>
        <v>0</v>
      </c>
      <c r="V298" s="171">
        <f>IF(D298&gt;0,(VLOOKUP(D298,Families!$A$5:$I$196,8,0)),0)</f>
        <v>0</v>
      </c>
      <c r="W298" s="172">
        <f>IF(D298&gt;0,(VLOOKUP(D298,Families!$A$5:$I$196,9,0)),0)</f>
        <v>0</v>
      </c>
    </row>
    <row r="299" spans="1:23" s="173" customFormat="1" ht="15" customHeight="1" x14ac:dyDescent="0.3">
      <c r="A299" s="257"/>
      <c r="B299" s="258"/>
      <c r="C299" s="258"/>
      <c r="D299" s="250"/>
      <c r="E299" s="156">
        <f>IF(D299&gt;0,(VLOOKUP(D299,Families!$A$5:$I$196,2,0)),0)</f>
        <v>0</v>
      </c>
      <c r="F299" s="157"/>
      <c r="G299" s="157" t="s">
        <v>46</v>
      </c>
      <c r="H299" s="158"/>
      <c r="I299" s="159">
        <f>IF(F299=0,0,(H299*(VLOOKUP(F299,'Fee Schedule'!$C$2:$D$40,2,FALSE))))</f>
        <v>0</v>
      </c>
      <c r="J299" s="160" t="b">
        <f>IF(D299&gt;0,(IF(F299='Fee Schedule'!$C$2,'Fee Schedule'!$G$2,(IF(F299='Fee Schedule'!$C$3,'Fee Schedule'!$G$2,(IF(F299='Fee Schedule'!$C$4,'Fee Schedule'!$G$2,(IF(F299='Fee Schedule'!$C$5,'Fee Schedule'!$G$2,(IF(F299='Fee Schedule'!$C$6,'Fee Schedule'!$G$2,(IF(F299='Fee Schedule'!$C$7,'Fee Schedule'!$G$2,(IF(F299='Fee Schedule'!$C$14,'Fee Schedule'!$G$2,(IF(F299='Fee Schedule'!$C$26,'Fee Schedule'!$G$2,(VLOOKUP(D299,Families!$A$5:$I$196,4,0)))))))))))))))))))</f>
        <v>0</v>
      </c>
      <c r="K299" s="157"/>
      <c r="L299" s="178" t="b">
        <f>IF(D299&gt;0,(VLOOKUP(D299,Families!$A$5:$I$196,5,0)))</f>
        <v>0</v>
      </c>
      <c r="M299" s="222"/>
      <c r="N299" s="208"/>
      <c r="O299" s="208"/>
      <c r="P299" s="208"/>
      <c r="Q299" s="208"/>
      <c r="R299" s="208"/>
      <c r="S299" s="208"/>
      <c r="T299" s="162">
        <f>IF(D299&gt;0,(VLOOKUP(D299,Families!$A$5:$I$196,3,0)),0)</f>
        <v>0</v>
      </c>
      <c r="U299" s="163">
        <f>IF(D299&gt;0,(VLOOKUP(D299,Families!$A$5:$I$196,7,0)),0)</f>
        <v>0</v>
      </c>
      <c r="V299" s="171">
        <f>IF(D299&gt;0,(VLOOKUP(D299,Families!$A$5:$I$196,8,0)),0)</f>
        <v>0</v>
      </c>
      <c r="W299" s="172">
        <f>IF(D299&gt;0,(VLOOKUP(D299,Families!$A$5:$I$196,9,0)),0)</f>
        <v>0</v>
      </c>
    </row>
    <row r="300" spans="1:23" s="173" customFormat="1" ht="15" customHeight="1" x14ac:dyDescent="0.3">
      <c r="A300" s="257"/>
      <c r="B300" s="258"/>
      <c r="C300" s="258"/>
      <c r="D300" s="250"/>
      <c r="E300" s="156">
        <f>IF(D300&gt;0,(VLOOKUP(D300,Families!$A$5:$I$196,2,0)),0)</f>
        <v>0</v>
      </c>
      <c r="F300" s="157"/>
      <c r="G300" s="157" t="s">
        <v>46</v>
      </c>
      <c r="H300" s="158"/>
      <c r="I300" s="159">
        <f>IF(F300=0,0,(H300*(VLOOKUP(F300,'Fee Schedule'!$C$2:$D$40,2,FALSE))))</f>
        <v>0</v>
      </c>
      <c r="J300" s="160" t="b">
        <f>IF(D300&gt;0,(IF(F300='Fee Schedule'!$C$2,'Fee Schedule'!$G$2,(IF(F300='Fee Schedule'!$C$3,'Fee Schedule'!$G$2,(IF(F300='Fee Schedule'!$C$4,'Fee Schedule'!$G$2,(IF(F300='Fee Schedule'!$C$5,'Fee Schedule'!$G$2,(IF(F300='Fee Schedule'!$C$6,'Fee Schedule'!$G$2,(IF(F300='Fee Schedule'!$C$7,'Fee Schedule'!$G$2,(IF(F300='Fee Schedule'!$C$14,'Fee Schedule'!$G$2,(IF(F300='Fee Schedule'!$C$26,'Fee Schedule'!$G$2,(VLOOKUP(D300,Families!$A$5:$I$196,4,0)))))))))))))))))))</f>
        <v>0</v>
      </c>
      <c r="K300" s="157"/>
      <c r="L300" s="178" t="b">
        <f>IF(D300&gt;0,(VLOOKUP(D300,Families!$A$5:$I$196,5,0)))</f>
        <v>0</v>
      </c>
      <c r="M300" s="222"/>
      <c r="N300" s="208"/>
      <c r="O300" s="208"/>
      <c r="P300" s="208"/>
      <c r="Q300" s="208"/>
      <c r="R300" s="208"/>
      <c r="S300" s="208"/>
      <c r="T300" s="162">
        <f>IF(D300&gt;0,(VLOOKUP(D300,Families!$A$5:$I$196,3,0)),0)</f>
        <v>0</v>
      </c>
      <c r="U300" s="163">
        <f>IF(D300&gt;0,(VLOOKUP(D300,Families!$A$5:$I$196,7,0)),0)</f>
        <v>0</v>
      </c>
      <c r="V300" s="171">
        <f>IF(D300&gt;0,(VLOOKUP(D300,Families!$A$5:$I$196,8,0)),0)</f>
        <v>0</v>
      </c>
      <c r="W300" s="172">
        <f>IF(D300&gt;0,(VLOOKUP(D300,Families!$A$5:$I$196,9,0)),0)</f>
        <v>0</v>
      </c>
    </row>
    <row r="301" spans="1:23" s="173" customFormat="1" ht="15" customHeight="1" x14ac:dyDescent="0.3">
      <c r="A301" s="257"/>
      <c r="B301" s="258"/>
      <c r="C301" s="258"/>
      <c r="D301" s="250"/>
      <c r="E301" s="156">
        <f>IF(D301&gt;0,(VLOOKUP(D301,Families!$A$5:$I$196,2,0)),0)</f>
        <v>0</v>
      </c>
      <c r="F301" s="157"/>
      <c r="G301" s="157" t="s">
        <v>46</v>
      </c>
      <c r="H301" s="158"/>
      <c r="I301" s="159">
        <f>IF(F301=0,0,(H301*(VLOOKUP(F301,'Fee Schedule'!$C$2:$D$40,2,FALSE))))</f>
        <v>0</v>
      </c>
      <c r="J301" s="160" t="b">
        <f>IF(D301&gt;0,(IF(F301='Fee Schedule'!$C$2,'Fee Schedule'!$G$2,(IF(F301='Fee Schedule'!$C$3,'Fee Schedule'!$G$2,(IF(F301='Fee Schedule'!$C$4,'Fee Schedule'!$G$2,(IF(F301='Fee Schedule'!$C$5,'Fee Schedule'!$G$2,(IF(F301='Fee Schedule'!$C$6,'Fee Schedule'!$G$2,(IF(F301='Fee Schedule'!$C$7,'Fee Schedule'!$G$2,(IF(F301='Fee Schedule'!$C$14,'Fee Schedule'!$G$2,(IF(F301='Fee Schedule'!$C$26,'Fee Schedule'!$G$2,(VLOOKUP(D301,Families!$A$5:$I$196,4,0)))))))))))))))))))</f>
        <v>0</v>
      </c>
      <c r="K301" s="157"/>
      <c r="L301" s="178" t="b">
        <f>IF(D301&gt;0,(VLOOKUP(D301,Families!$A$5:$I$196,5,0)))</f>
        <v>0</v>
      </c>
      <c r="M301" s="222"/>
      <c r="N301" s="208"/>
      <c r="O301" s="208"/>
      <c r="P301" s="208"/>
      <c r="Q301" s="208"/>
      <c r="R301" s="208"/>
      <c r="S301" s="208"/>
      <c r="T301" s="162">
        <f>IF(D301&gt;0,(VLOOKUP(D301,Families!$A$5:$I$196,3,0)),0)</f>
        <v>0</v>
      </c>
      <c r="U301" s="163">
        <f>IF(D301&gt;0,(VLOOKUP(D301,Families!$A$5:$I$196,7,0)),0)</f>
        <v>0</v>
      </c>
      <c r="V301" s="171">
        <f>IF(D301&gt;0,(VLOOKUP(D301,Families!$A$5:$I$196,8,0)),0)</f>
        <v>0</v>
      </c>
      <c r="W301" s="172">
        <f>IF(D301&gt;0,(VLOOKUP(D301,Families!$A$5:$I$196,9,0)),0)</f>
        <v>0</v>
      </c>
    </row>
    <row r="302" spans="1:23" s="173" customFormat="1" ht="15" customHeight="1" x14ac:dyDescent="0.3">
      <c r="A302" s="257"/>
      <c r="B302" s="258"/>
      <c r="C302" s="258"/>
      <c r="D302" s="250"/>
      <c r="E302" s="156">
        <f>IF(D302&gt;0,(VLOOKUP(D302,Families!$A$5:$I$196,2,0)),0)</f>
        <v>0</v>
      </c>
      <c r="F302" s="157"/>
      <c r="G302" s="157" t="s">
        <v>46</v>
      </c>
      <c r="H302" s="158"/>
      <c r="I302" s="159">
        <f>IF(F302=0,0,(H302*(VLOOKUP(F302,'Fee Schedule'!$C$2:$D$40,2,FALSE))))</f>
        <v>0</v>
      </c>
      <c r="J302" s="160" t="b">
        <f>IF(D302&gt;0,(IF(F302='Fee Schedule'!$C$2,'Fee Schedule'!$G$2,(IF(F302='Fee Schedule'!$C$3,'Fee Schedule'!$G$2,(IF(F302='Fee Schedule'!$C$4,'Fee Schedule'!$G$2,(IF(F302='Fee Schedule'!$C$5,'Fee Schedule'!$G$2,(IF(F302='Fee Schedule'!$C$6,'Fee Schedule'!$G$2,(IF(F302='Fee Schedule'!$C$7,'Fee Schedule'!$G$2,(IF(F302='Fee Schedule'!$C$14,'Fee Schedule'!$G$2,(IF(F302='Fee Schedule'!$C$26,'Fee Schedule'!$G$2,(VLOOKUP(D302,Families!$A$5:$I$196,4,0)))))))))))))))))))</f>
        <v>0</v>
      </c>
      <c r="K302" s="157"/>
      <c r="L302" s="178" t="b">
        <f>IF(D302&gt;0,(VLOOKUP(D302,Families!$A$5:$I$196,5,0)))</f>
        <v>0</v>
      </c>
      <c r="M302" s="222"/>
      <c r="N302" s="208"/>
      <c r="O302" s="208"/>
      <c r="P302" s="208"/>
      <c r="Q302" s="208"/>
      <c r="R302" s="208"/>
      <c r="S302" s="208"/>
      <c r="T302" s="162">
        <f>IF(D302&gt;0,(VLOOKUP(D302,Families!$A$5:$I$196,3,0)),0)</f>
        <v>0</v>
      </c>
      <c r="U302" s="163">
        <f>IF(D302&gt;0,(VLOOKUP(D302,Families!$A$5:$I$196,7,0)),0)</f>
        <v>0</v>
      </c>
      <c r="V302" s="171">
        <f>IF(D302&gt;0,(VLOOKUP(D302,Families!$A$5:$I$196,8,0)),0)</f>
        <v>0</v>
      </c>
      <c r="W302" s="172">
        <f>IF(D302&gt;0,(VLOOKUP(D302,Families!$A$5:$I$196,9,0)),0)</f>
        <v>0</v>
      </c>
    </row>
    <row r="303" spans="1:23" s="173" customFormat="1" ht="15" customHeight="1" x14ac:dyDescent="0.3">
      <c r="A303" s="257"/>
      <c r="B303" s="258"/>
      <c r="C303" s="258"/>
      <c r="D303" s="250"/>
      <c r="E303" s="156">
        <f>IF(D303&gt;0,(VLOOKUP(D303,Families!$A$5:$I$196,2,0)),0)</f>
        <v>0</v>
      </c>
      <c r="F303" s="157"/>
      <c r="G303" s="157" t="s">
        <v>46</v>
      </c>
      <c r="H303" s="158"/>
      <c r="I303" s="159">
        <f>IF(F303=0,0,(H303*(VLOOKUP(F303,'Fee Schedule'!$C$2:$D$40,2,FALSE))))</f>
        <v>0</v>
      </c>
      <c r="J303" s="160" t="b">
        <f>IF(D303&gt;0,(IF(F303='Fee Schedule'!$C$2,'Fee Schedule'!$G$2,(IF(F303='Fee Schedule'!$C$3,'Fee Schedule'!$G$2,(IF(F303='Fee Schedule'!$C$4,'Fee Schedule'!$G$2,(IF(F303='Fee Schedule'!$C$5,'Fee Schedule'!$G$2,(IF(F303='Fee Schedule'!$C$6,'Fee Schedule'!$G$2,(IF(F303='Fee Schedule'!$C$7,'Fee Schedule'!$G$2,(IF(F303='Fee Schedule'!$C$14,'Fee Schedule'!$G$2,(IF(F303='Fee Schedule'!$C$26,'Fee Schedule'!$G$2,(VLOOKUP(D303,Families!$A$5:$I$196,4,0)))))))))))))))))))</f>
        <v>0</v>
      </c>
      <c r="K303" s="157"/>
      <c r="L303" s="178" t="b">
        <f>IF(D303&gt;0,(VLOOKUP(D303,Families!$A$5:$I$196,5,0)))</f>
        <v>0</v>
      </c>
      <c r="M303" s="222"/>
      <c r="N303" s="208"/>
      <c r="O303" s="208"/>
      <c r="P303" s="208"/>
      <c r="Q303" s="208"/>
      <c r="R303" s="208"/>
      <c r="S303" s="208"/>
      <c r="T303" s="162">
        <f>IF(D303&gt;0,(VLOOKUP(D303,Families!$A$5:$I$196,3,0)),0)</f>
        <v>0</v>
      </c>
      <c r="U303" s="163">
        <f>IF(D303&gt;0,(VLOOKUP(D303,Families!$A$5:$I$196,7,0)),0)</f>
        <v>0</v>
      </c>
      <c r="V303" s="171">
        <f>IF(D303&gt;0,(VLOOKUP(D303,Families!$A$5:$I$196,8,0)),0)</f>
        <v>0</v>
      </c>
      <c r="W303" s="172">
        <f>IF(D303&gt;0,(VLOOKUP(D303,Families!$A$5:$I$196,9,0)),0)</f>
        <v>0</v>
      </c>
    </row>
    <row r="304" spans="1:23" s="173" customFormat="1" ht="15" customHeight="1" x14ac:dyDescent="0.3">
      <c r="A304" s="257"/>
      <c r="B304" s="258"/>
      <c r="C304" s="258"/>
      <c r="D304" s="250"/>
      <c r="E304" s="156">
        <f>IF(D304&gt;0,(VLOOKUP(D304,Families!$A$5:$I$196,2,0)),0)</f>
        <v>0</v>
      </c>
      <c r="F304" s="157"/>
      <c r="G304" s="157" t="s">
        <v>46</v>
      </c>
      <c r="H304" s="158"/>
      <c r="I304" s="159">
        <f>IF(F304=0,0,(H304*(VLOOKUP(F304,'Fee Schedule'!$C$2:$D$40,2,FALSE))))</f>
        <v>0</v>
      </c>
      <c r="J304" s="160" t="b">
        <f>IF(D304&gt;0,(IF(F304='Fee Schedule'!$C$2,'Fee Schedule'!$G$2,(IF(F304='Fee Schedule'!$C$3,'Fee Schedule'!$G$2,(IF(F304='Fee Schedule'!$C$4,'Fee Schedule'!$G$2,(IF(F304='Fee Schedule'!$C$5,'Fee Schedule'!$G$2,(IF(F304='Fee Schedule'!$C$6,'Fee Schedule'!$G$2,(IF(F304='Fee Schedule'!$C$7,'Fee Schedule'!$G$2,(IF(F304='Fee Schedule'!$C$14,'Fee Schedule'!$G$2,(IF(F304='Fee Schedule'!$C$26,'Fee Schedule'!$G$2,(VLOOKUP(D304,Families!$A$5:$I$196,4,0)))))))))))))))))))</f>
        <v>0</v>
      </c>
      <c r="K304" s="157"/>
      <c r="L304" s="178" t="b">
        <f>IF(D304&gt;0,(VLOOKUP(D304,Families!$A$5:$I$196,5,0)))</f>
        <v>0</v>
      </c>
      <c r="M304" s="222"/>
      <c r="N304" s="208"/>
      <c r="O304" s="208"/>
      <c r="P304" s="208"/>
      <c r="Q304" s="208"/>
      <c r="R304" s="208"/>
      <c r="S304" s="208"/>
      <c r="T304" s="162">
        <f>IF(D304&gt;0,(VLOOKUP(D304,Families!$A$5:$I$196,3,0)),0)</f>
        <v>0</v>
      </c>
      <c r="U304" s="163">
        <f>IF(D304&gt;0,(VLOOKUP(D304,Families!$A$5:$I$196,7,0)),0)</f>
        <v>0</v>
      </c>
      <c r="V304" s="171">
        <f>IF(D304&gt;0,(VLOOKUP(D304,Families!$A$5:$I$196,8,0)),0)</f>
        <v>0</v>
      </c>
      <c r="W304" s="172">
        <f>IF(D304&gt;0,(VLOOKUP(D304,Families!$A$5:$I$196,9,0)),0)</f>
        <v>0</v>
      </c>
    </row>
    <row r="305" spans="1:23" s="173" customFormat="1" ht="15" customHeight="1" x14ac:dyDescent="0.3">
      <c r="A305" s="257"/>
      <c r="B305" s="258"/>
      <c r="C305" s="258"/>
      <c r="D305" s="250"/>
      <c r="E305" s="156">
        <f>IF(D305&gt;0,(VLOOKUP(D305,Families!$A$5:$I$196,2,0)),0)</f>
        <v>0</v>
      </c>
      <c r="F305" s="157"/>
      <c r="G305" s="157" t="s">
        <v>46</v>
      </c>
      <c r="H305" s="158"/>
      <c r="I305" s="159">
        <f>IF(F305=0,0,(H305*(VLOOKUP(F305,'Fee Schedule'!$C$2:$D$40,2,FALSE))))</f>
        <v>0</v>
      </c>
      <c r="J305" s="160" t="b">
        <f>IF(D305&gt;0,(IF(F305='Fee Schedule'!$C$2,'Fee Schedule'!$G$2,(IF(F305='Fee Schedule'!$C$3,'Fee Schedule'!$G$2,(IF(F305='Fee Schedule'!$C$4,'Fee Schedule'!$G$2,(IF(F305='Fee Schedule'!$C$5,'Fee Schedule'!$G$2,(IF(F305='Fee Schedule'!$C$6,'Fee Schedule'!$G$2,(IF(F305='Fee Schedule'!$C$7,'Fee Schedule'!$G$2,(IF(F305='Fee Schedule'!$C$14,'Fee Schedule'!$G$2,(IF(F305='Fee Schedule'!$C$26,'Fee Schedule'!$G$2,(VLOOKUP(D305,Families!$A$5:$I$196,4,0)))))))))))))))))))</f>
        <v>0</v>
      </c>
      <c r="K305" s="157"/>
      <c r="L305" s="178" t="b">
        <f>IF(D305&gt;0,(VLOOKUP(D305,Families!$A$5:$I$196,5,0)))</f>
        <v>0</v>
      </c>
      <c r="M305" s="222"/>
      <c r="N305" s="208"/>
      <c r="O305" s="208"/>
      <c r="P305" s="208"/>
      <c r="Q305" s="208"/>
      <c r="R305" s="208"/>
      <c r="S305" s="208"/>
      <c r="T305" s="162">
        <f>IF(D305&gt;0,(VLOOKUP(D305,Families!$A$5:$I$196,3,0)),0)</f>
        <v>0</v>
      </c>
      <c r="U305" s="163">
        <f>IF(D305&gt;0,(VLOOKUP(D305,Families!$A$5:$I$196,7,0)),0)</f>
        <v>0</v>
      </c>
      <c r="V305" s="171">
        <f>IF(D305&gt;0,(VLOOKUP(D305,Families!$A$5:$I$196,8,0)),0)</f>
        <v>0</v>
      </c>
      <c r="W305" s="172">
        <f>IF(D305&gt;0,(VLOOKUP(D305,Families!$A$5:$I$196,9,0)),0)</f>
        <v>0</v>
      </c>
    </row>
    <row r="306" spans="1:23" s="173" customFormat="1" ht="15" customHeight="1" x14ac:dyDescent="0.3">
      <c r="A306" s="257"/>
      <c r="B306" s="258"/>
      <c r="C306" s="258"/>
      <c r="D306" s="250"/>
      <c r="E306" s="156">
        <f>IF(D306&gt;0,(VLOOKUP(D306,Families!$A$5:$I$196,2,0)),0)</f>
        <v>0</v>
      </c>
      <c r="F306" s="157"/>
      <c r="G306" s="157" t="s">
        <v>46</v>
      </c>
      <c r="H306" s="158"/>
      <c r="I306" s="159">
        <f>IF(F306=0,0,(H306*(VLOOKUP(F306,'Fee Schedule'!$C$2:$D$40,2,FALSE))))</f>
        <v>0</v>
      </c>
      <c r="J306" s="160" t="b">
        <f>IF(D306&gt;0,(IF(F306='Fee Schedule'!$C$2,'Fee Schedule'!$G$2,(IF(F306='Fee Schedule'!$C$3,'Fee Schedule'!$G$2,(IF(F306='Fee Schedule'!$C$4,'Fee Schedule'!$G$2,(IF(F306='Fee Schedule'!$C$5,'Fee Schedule'!$G$2,(IF(F306='Fee Schedule'!$C$6,'Fee Schedule'!$G$2,(IF(F306='Fee Schedule'!$C$7,'Fee Schedule'!$G$2,(IF(F306='Fee Schedule'!$C$14,'Fee Schedule'!$G$2,(IF(F306='Fee Schedule'!$C$26,'Fee Schedule'!$G$2,(VLOOKUP(D306,Families!$A$5:$I$196,4,0)))))))))))))))))))</f>
        <v>0</v>
      </c>
      <c r="K306" s="157"/>
      <c r="L306" s="178" t="b">
        <f>IF(D306&gt;0,(VLOOKUP(D306,Families!$A$5:$I$196,5,0)))</f>
        <v>0</v>
      </c>
      <c r="M306" s="222"/>
      <c r="N306" s="208"/>
      <c r="O306" s="208"/>
      <c r="P306" s="208"/>
      <c r="Q306" s="208"/>
      <c r="R306" s="208"/>
      <c r="S306" s="208"/>
      <c r="T306" s="162">
        <f>IF(D306&gt;0,(VLOOKUP(D306,Families!$A$5:$I$196,3,0)),0)</f>
        <v>0</v>
      </c>
      <c r="U306" s="163">
        <f>IF(D306&gt;0,(VLOOKUP(D306,Families!$A$5:$I$196,7,0)),0)</f>
        <v>0</v>
      </c>
      <c r="V306" s="171">
        <f>IF(D306&gt;0,(VLOOKUP(D306,Families!$A$5:$I$196,8,0)),0)</f>
        <v>0</v>
      </c>
      <c r="W306" s="172">
        <f>IF(D306&gt;0,(VLOOKUP(D306,Families!$A$5:$I$196,9,0)),0)</f>
        <v>0</v>
      </c>
    </row>
    <row r="307" spans="1:23" s="173" customFormat="1" ht="15" customHeight="1" x14ac:dyDescent="0.3">
      <c r="A307" s="257"/>
      <c r="B307" s="258"/>
      <c r="C307" s="258"/>
      <c r="D307" s="250"/>
      <c r="E307" s="156">
        <f>IF(D307&gt;0,(VLOOKUP(D307,Families!$A$5:$I$196,2,0)),0)</f>
        <v>0</v>
      </c>
      <c r="F307" s="157"/>
      <c r="G307" s="157" t="s">
        <v>46</v>
      </c>
      <c r="H307" s="158"/>
      <c r="I307" s="159">
        <f>IF(F307=0,0,(H307*(VLOOKUP(F307,'Fee Schedule'!$C$2:$D$40,2,FALSE))))</f>
        <v>0</v>
      </c>
      <c r="J307" s="160" t="b">
        <f>IF(D307&gt;0,(IF(F307='Fee Schedule'!$C$2,'Fee Schedule'!$G$2,(IF(F307='Fee Schedule'!$C$3,'Fee Schedule'!$G$2,(IF(F307='Fee Schedule'!$C$4,'Fee Schedule'!$G$2,(IF(F307='Fee Schedule'!$C$5,'Fee Schedule'!$G$2,(IF(F307='Fee Schedule'!$C$6,'Fee Schedule'!$G$2,(IF(F307='Fee Schedule'!$C$7,'Fee Schedule'!$G$2,(IF(F307='Fee Schedule'!$C$14,'Fee Schedule'!$G$2,(IF(F307='Fee Schedule'!$C$26,'Fee Schedule'!$G$2,(VLOOKUP(D307,Families!$A$5:$I$196,4,0)))))))))))))))))))</f>
        <v>0</v>
      </c>
      <c r="K307" s="157"/>
      <c r="L307" s="178" t="b">
        <f>IF(D307&gt;0,(VLOOKUP(D307,Families!$A$5:$I$196,5,0)))</f>
        <v>0</v>
      </c>
      <c r="M307" s="222"/>
      <c r="N307" s="208"/>
      <c r="O307" s="208"/>
      <c r="P307" s="208"/>
      <c r="Q307" s="208"/>
      <c r="R307" s="208"/>
      <c r="S307" s="208"/>
      <c r="T307" s="162">
        <f>IF(D307&gt;0,(VLOOKUP(D307,Families!$A$5:$I$196,3,0)),0)</f>
        <v>0</v>
      </c>
      <c r="U307" s="163">
        <f>IF(D307&gt;0,(VLOOKUP(D307,Families!$A$5:$I$196,7,0)),0)</f>
        <v>0</v>
      </c>
      <c r="V307" s="171">
        <f>IF(D307&gt;0,(VLOOKUP(D307,Families!$A$5:$I$196,8,0)),0)</f>
        <v>0</v>
      </c>
      <c r="W307" s="172">
        <f>IF(D307&gt;0,(VLOOKUP(D307,Families!$A$5:$I$196,9,0)),0)</f>
        <v>0</v>
      </c>
    </row>
    <row r="308" spans="1:23" s="173" customFormat="1" ht="15" customHeight="1" x14ac:dyDescent="0.3">
      <c r="A308" s="257"/>
      <c r="B308" s="258"/>
      <c r="C308" s="258"/>
      <c r="D308" s="250"/>
      <c r="E308" s="156">
        <f>IF(D308&gt;0,(VLOOKUP(D308,Families!$A$5:$I$196,2,0)),0)</f>
        <v>0</v>
      </c>
      <c r="F308" s="157"/>
      <c r="G308" s="157" t="s">
        <v>46</v>
      </c>
      <c r="H308" s="158"/>
      <c r="I308" s="159">
        <f>IF(F308=0,0,(H308*(VLOOKUP(F308,'Fee Schedule'!$C$2:$D$40,2,FALSE))))</f>
        <v>0</v>
      </c>
      <c r="J308" s="160" t="b">
        <f>IF(D308&gt;0,(IF(F308='Fee Schedule'!$C$2,'Fee Schedule'!$G$2,(IF(F308='Fee Schedule'!$C$3,'Fee Schedule'!$G$2,(IF(F308='Fee Schedule'!$C$4,'Fee Schedule'!$G$2,(IF(F308='Fee Schedule'!$C$5,'Fee Schedule'!$G$2,(IF(F308='Fee Schedule'!$C$6,'Fee Schedule'!$G$2,(IF(F308='Fee Schedule'!$C$7,'Fee Schedule'!$G$2,(IF(F308='Fee Schedule'!$C$14,'Fee Schedule'!$G$2,(IF(F308='Fee Schedule'!$C$26,'Fee Schedule'!$G$2,(VLOOKUP(D308,Families!$A$5:$I$196,4,0)))))))))))))))))))</f>
        <v>0</v>
      </c>
      <c r="K308" s="157"/>
      <c r="L308" s="178" t="b">
        <f>IF(D308&gt;0,(VLOOKUP(D308,Families!$A$5:$I$196,5,0)))</f>
        <v>0</v>
      </c>
      <c r="M308" s="222"/>
      <c r="N308" s="208"/>
      <c r="O308" s="208"/>
      <c r="P308" s="208"/>
      <c r="Q308" s="208"/>
      <c r="R308" s="208"/>
      <c r="S308" s="208"/>
      <c r="T308" s="162">
        <f>IF(D308&gt;0,(VLOOKUP(D308,Families!$A$5:$I$196,3,0)),0)</f>
        <v>0</v>
      </c>
      <c r="U308" s="163">
        <f>IF(D308&gt;0,(VLOOKUP(D308,Families!$A$5:$I$196,7,0)),0)</f>
        <v>0</v>
      </c>
      <c r="V308" s="171">
        <f>IF(D308&gt;0,(VLOOKUP(D308,Families!$A$5:$I$196,8,0)),0)</f>
        <v>0</v>
      </c>
      <c r="W308" s="172">
        <f>IF(D308&gt;0,(VLOOKUP(D308,Families!$A$5:$I$196,9,0)),0)</f>
        <v>0</v>
      </c>
    </row>
    <row r="309" spans="1:23" s="173" customFormat="1" ht="15" customHeight="1" x14ac:dyDescent="0.3">
      <c r="A309" s="257"/>
      <c r="B309" s="258"/>
      <c r="C309" s="258"/>
      <c r="D309" s="250"/>
      <c r="E309" s="156">
        <f>IF(D309&gt;0,(VLOOKUP(D309,Families!$A$5:$I$196,2,0)),0)</f>
        <v>0</v>
      </c>
      <c r="F309" s="157"/>
      <c r="G309" s="157" t="s">
        <v>46</v>
      </c>
      <c r="H309" s="158"/>
      <c r="I309" s="159">
        <f>IF(F309=0,0,(H309*(VLOOKUP(F309,'Fee Schedule'!$C$2:$D$40,2,FALSE))))</f>
        <v>0</v>
      </c>
      <c r="J309" s="160" t="b">
        <f>IF(D309&gt;0,(IF(F309='Fee Schedule'!$C$2,'Fee Schedule'!$G$2,(IF(F309='Fee Schedule'!$C$3,'Fee Schedule'!$G$2,(IF(F309='Fee Schedule'!$C$4,'Fee Schedule'!$G$2,(IF(F309='Fee Schedule'!$C$5,'Fee Schedule'!$G$2,(IF(F309='Fee Schedule'!$C$6,'Fee Schedule'!$G$2,(IF(F309='Fee Schedule'!$C$7,'Fee Schedule'!$G$2,(IF(F309='Fee Schedule'!$C$14,'Fee Schedule'!$G$2,(IF(F309='Fee Schedule'!$C$26,'Fee Schedule'!$G$2,(VLOOKUP(D309,Families!$A$5:$I$196,4,0)))))))))))))))))))</f>
        <v>0</v>
      </c>
      <c r="K309" s="157"/>
      <c r="L309" s="178" t="b">
        <f>IF(D309&gt;0,(VLOOKUP(D309,Families!$A$5:$I$196,5,0)))</f>
        <v>0</v>
      </c>
      <c r="M309" s="222"/>
      <c r="N309" s="208"/>
      <c r="O309" s="208"/>
      <c r="P309" s="208"/>
      <c r="Q309" s="208"/>
      <c r="R309" s="208"/>
      <c r="S309" s="208"/>
      <c r="T309" s="162">
        <f>IF(D309&gt;0,(VLOOKUP(D309,Families!$A$5:$I$196,3,0)),0)</f>
        <v>0</v>
      </c>
      <c r="U309" s="163">
        <f>IF(D309&gt;0,(VLOOKUP(D309,Families!$A$5:$I$196,7,0)),0)</f>
        <v>0</v>
      </c>
      <c r="V309" s="171">
        <f>IF(D309&gt;0,(VLOOKUP(D309,Families!$A$5:$I$196,8,0)),0)</f>
        <v>0</v>
      </c>
      <c r="W309" s="172">
        <f>IF(D309&gt;0,(VLOOKUP(D309,Families!$A$5:$I$196,9,0)),0)</f>
        <v>0</v>
      </c>
    </row>
    <row r="310" spans="1:23" s="173" customFormat="1" ht="15" customHeight="1" x14ac:dyDescent="0.3">
      <c r="A310" s="257"/>
      <c r="B310" s="258"/>
      <c r="C310" s="258"/>
      <c r="D310" s="250"/>
      <c r="E310" s="156">
        <f>IF(D310&gt;0,(VLOOKUP(D310,Families!$A$5:$I$196,2,0)),0)</f>
        <v>0</v>
      </c>
      <c r="F310" s="157"/>
      <c r="G310" s="157" t="s">
        <v>46</v>
      </c>
      <c r="H310" s="158"/>
      <c r="I310" s="159">
        <f>IF(F310=0,0,(H310*(VLOOKUP(F310,'Fee Schedule'!$C$2:$D$40,2,FALSE))))</f>
        <v>0</v>
      </c>
      <c r="J310" s="160" t="b">
        <f>IF(D310&gt;0,(IF(F310='Fee Schedule'!$C$2,'Fee Schedule'!$G$2,(IF(F310='Fee Schedule'!$C$3,'Fee Schedule'!$G$2,(IF(F310='Fee Schedule'!$C$4,'Fee Schedule'!$G$2,(IF(F310='Fee Schedule'!$C$5,'Fee Schedule'!$G$2,(IF(F310='Fee Schedule'!$C$6,'Fee Schedule'!$G$2,(IF(F310='Fee Schedule'!$C$7,'Fee Schedule'!$G$2,(IF(F310='Fee Schedule'!$C$14,'Fee Schedule'!$G$2,(IF(F310='Fee Schedule'!$C$26,'Fee Schedule'!$G$2,(VLOOKUP(D310,Families!$A$5:$I$196,4,0)))))))))))))))))))</f>
        <v>0</v>
      </c>
      <c r="K310" s="157"/>
      <c r="L310" s="178" t="b">
        <f>IF(D310&gt;0,(VLOOKUP(D310,Families!$A$5:$I$196,5,0)))</f>
        <v>0</v>
      </c>
      <c r="M310" s="222"/>
      <c r="N310" s="208"/>
      <c r="O310" s="208"/>
      <c r="P310" s="208"/>
      <c r="Q310" s="208"/>
      <c r="R310" s="208"/>
      <c r="S310" s="208"/>
      <c r="T310" s="162">
        <f>IF(D310&gt;0,(VLOOKUP(D310,Families!$A$5:$I$196,3,0)),0)</f>
        <v>0</v>
      </c>
      <c r="U310" s="163">
        <f>IF(D310&gt;0,(VLOOKUP(D310,Families!$A$5:$I$196,7,0)),0)</f>
        <v>0</v>
      </c>
      <c r="V310" s="171">
        <f>IF(D310&gt;0,(VLOOKUP(D310,Families!$A$5:$I$196,8,0)),0)</f>
        <v>0</v>
      </c>
      <c r="W310" s="172">
        <f>IF(D310&gt;0,(VLOOKUP(D310,Families!$A$5:$I$196,9,0)),0)</f>
        <v>0</v>
      </c>
    </row>
    <row r="311" spans="1:23" s="173" customFormat="1" ht="15" customHeight="1" x14ac:dyDescent="0.3">
      <c r="A311" s="257"/>
      <c r="B311" s="258"/>
      <c r="C311" s="258"/>
      <c r="D311" s="250"/>
      <c r="E311" s="156">
        <f>IF(D311&gt;0,(VLOOKUP(D311,Families!$A$5:$I$196,2,0)),0)</f>
        <v>0</v>
      </c>
      <c r="F311" s="157"/>
      <c r="G311" s="157" t="s">
        <v>46</v>
      </c>
      <c r="H311" s="158"/>
      <c r="I311" s="159">
        <f>IF(F311=0,0,(H311*(VLOOKUP(F311,'Fee Schedule'!$C$2:$D$40,2,FALSE))))</f>
        <v>0</v>
      </c>
      <c r="J311" s="160" t="b">
        <f>IF(D311&gt;0,(IF(F311='Fee Schedule'!$C$2,'Fee Schedule'!$G$2,(IF(F311='Fee Schedule'!$C$3,'Fee Schedule'!$G$2,(IF(F311='Fee Schedule'!$C$4,'Fee Schedule'!$G$2,(IF(F311='Fee Schedule'!$C$5,'Fee Schedule'!$G$2,(IF(F311='Fee Schedule'!$C$6,'Fee Schedule'!$G$2,(IF(F311='Fee Schedule'!$C$7,'Fee Schedule'!$G$2,(IF(F311='Fee Schedule'!$C$14,'Fee Schedule'!$G$2,(IF(F311='Fee Schedule'!$C$26,'Fee Schedule'!$G$2,(VLOOKUP(D311,Families!$A$5:$I$196,4,0)))))))))))))))))))</f>
        <v>0</v>
      </c>
      <c r="K311" s="157"/>
      <c r="L311" s="178" t="b">
        <f>IF(D311&gt;0,(VLOOKUP(D311,Families!$A$5:$I$196,5,0)))</f>
        <v>0</v>
      </c>
      <c r="M311" s="222"/>
      <c r="N311" s="208"/>
      <c r="O311" s="208"/>
      <c r="P311" s="208"/>
      <c r="Q311" s="208"/>
      <c r="R311" s="208"/>
      <c r="S311" s="208"/>
      <c r="T311" s="162">
        <f>IF(D311&gt;0,(VLOOKUP(D311,Families!$A$5:$I$196,3,0)),0)</f>
        <v>0</v>
      </c>
      <c r="U311" s="163">
        <f>IF(D311&gt;0,(VLOOKUP(D311,Families!$A$5:$I$196,7,0)),0)</f>
        <v>0</v>
      </c>
      <c r="V311" s="171">
        <f>IF(D311&gt;0,(VLOOKUP(D311,Families!$A$5:$I$196,8,0)),0)</f>
        <v>0</v>
      </c>
      <c r="W311" s="172">
        <f>IF(D311&gt;0,(VLOOKUP(D311,Families!$A$5:$I$196,9,0)),0)</f>
        <v>0</v>
      </c>
    </row>
    <row r="312" spans="1:23" s="173" customFormat="1" ht="15" customHeight="1" x14ac:dyDescent="0.3">
      <c r="A312" s="257"/>
      <c r="B312" s="258"/>
      <c r="C312" s="258"/>
      <c r="D312" s="250"/>
      <c r="E312" s="156">
        <f>IF(D312&gt;0,(VLOOKUP(D312,Families!$A$5:$I$196,2,0)),0)</f>
        <v>0</v>
      </c>
      <c r="F312" s="157"/>
      <c r="G312" s="157" t="s">
        <v>46</v>
      </c>
      <c r="H312" s="158"/>
      <c r="I312" s="159">
        <f>IF(F312=0,0,(H312*(VLOOKUP(F312,'Fee Schedule'!$C$2:$D$40,2,FALSE))))</f>
        <v>0</v>
      </c>
      <c r="J312" s="160" t="b">
        <f>IF(D312&gt;0,(IF(F312='Fee Schedule'!$C$2,'Fee Schedule'!$G$2,(IF(F312='Fee Schedule'!$C$3,'Fee Schedule'!$G$2,(IF(F312='Fee Schedule'!$C$4,'Fee Schedule'!$G$2,(IF(F312='Fee Schedule'!$C$5,'Fee Schedule'!$G$2,(IF(F312='Fee Schedule'!$C$6,'Fee Schedule'!$G$2,(IF(F312='Fee Schedule'!$C$7,'Fee Schedule'!$G$2,(IF(F312='Fee Schedule'!$C$14,'Fee Schedule'!$G$2,(IF(F312='Fee Schedule'!$C$26,'Fee Schedule'!$G$2,(VLOOKUP(D312,Families!$A$5:$I$196,4,0)))))))))))))))))))</f>
        <v>0</v>
      </c>
      <c r="K312" s="157"/>
      <c r="L312" s="178" t="b">
        <f>IF(D312&gt;0,(VLOOKUP(D312,Families!$A$5:$I$196,5,0)))</f>
        <v>0</v>
      </c>
      <c r="M312" s="222"/>
      <c r="N312" s="208"/>
      <c r="O312" s="208"/>
      <c r="P312" s="208"/>
      <c r="Q312" s="208"/>
      <c r="R312" s="208"/>
      <c r="S312" s="208"/>
      <c r="T312" s="162">
        <f>IF(D312&gt;0,(VLOOKUP(D312,Families!$A$5:$I$196,3,0)),0)</f>
        <v>0</v>
      </c>
      <c r="U312" s="163">
        <f>IF(D312&gt;0,(VLOOKUP(D312,Families!$A$5:$I$196,7,0)),0)</f>
        <v>0</v>
      </c>
      <c r="V312" s="171">
        <f>IF(D312&gt;0,(VLOOKUP(D312,Families!$A$5:$I$196,8,0)),0)</f>
        <v>0</v>
      </c>
      <c r="W312" s="172">
        <f>IF(D312&gt;0,(VLOOKUP(D312,Families!$A$5:$I$196,9,0)),0)</f>
        <v>0</v>
      </c>
    </row>
    <row r="313" spans="1:23" s="173" customFormat="1" ht="15" customHeight="1" x14ac:dyDescent="0.3">
      <c r="A313" s="257"/>
      <c r="B313" s="258"/>
      <c r="C313" s="258"/>
      <c r="D313" s="250"/>
      <c r="E313" s="156">
        <f>IF(D313&gt;0,(VLOOKUP(D313,Families!$A$5:$I$196,2,0)),0)</f>
        <v>0</v>
      </c>
      <c r="F313" s="157"/>
      <c r="G313" s="157" t="s">
        <v>46</v>
      </c>
      <c r="H313" s="158"/>
      <c r="I313" s="159">
        <f>IF(F313=0,0,(H313*(VLOOKUP(F313,'Fee Schedule'!$C$2:$D$40,2,FALSE))))</f>
        <v>0</v>
      </c>
      <c r="J313" s="160" t="b">
        <f>IF(D313&gt;0,(IF(F313='Fee Schedule'!$C$2,'Fee Schedule'!$G$2,(IF(F313='Fee Schedule'!$C$3,'Fee Schedule'!$G$2,(IF(F313='Fee Schedule'!$C$4,'Fee Schedule'!$G$2,(IF(F313='Fee Schedule'!$C$5,'Fee Schedule'!$G$2,(IF(F313='Fee Schedule'!$C$6,'Fee Schedule'!$G$2,(IF(F313='Fee Schedule'!$C$7,'Fee Schedule'!$G$2,(IF(F313='Fee Schedule'!$C$14,'Fee Schedule'!$G$2,(IF(F313='Fee Schedule'!$C$26,'Fee Schedule'!$G$2,(VLOOKUP(D313,Families!$A$5:$I$196,4,0)))))))))))))))))))</f>
        <v>0</v>
      </c>
      <c r="K313" s="157"/>
      <c r="L313" s="178" t="b">
        <f>IF(D313&gt;0,(VLOOKUP(D313,Families!$A$5:$I$196,5,0)))</f>
        <v>0</v>
      </c>
      <c r="M313" s="222"/>
      <c r="N313" s="208"/>
      <c r="O313" s="208"/>
      <c r="P313" s="208"/>
      <c r="Q313" s="208"/>
      <c r="R313" s="208"/>
      <c r="S313" s="208"/>
      <c r="T313" s="162">
        <f>IF(D313&gt;0,(VLOOKUP(D313,Families!$A$5:$I$196,3,0)),0)</f>
        <v>0</v>
      </c>
      <c r="U313" s="163">
        <f>IF(D313&gt;0,(VLOOKUP(D313,Families!$A$5:$I$196,7,0)),0)</f>
        <v>0</v>
      </c>
      <c r="V313" s="171">
        <f>IF(D313&gt;0,(VLOOKUP(D313,Families!$A$5:$I$196,8,0)),0)</f>
        <v>0</v>
      </c>
      <c r="W313" s="172">
        <f>IF(D313&gt;0,(VLOOKUP(D313,Families!$A$5:$I$196,9,0)),0)</f>
        <v>0</v>
      </c>
    </row>
    <row r="314" spans="1:23" s="173" customFormat="1" ht="15" customHeight="1" x14ac:dyDescent="0.3">
      <c r="A314" s="257"/>
      <c r="B314" s="258"/>
      <c r="C314" s="258"/>
      <c r="D314" s="250"/>
      <c r="E314" s="156">
        <f>IF(D314&gt;0,(VLOOKUP(D314,Families!$A$5:$I$196,2,0)),0)</f>
        <v>0</v>
      </c>
      <c r="F314" s="157"/>
      <c r="G314" s="157" t="s">
        <v>46</v>
      </c>
      <c r="H314" s="158"/>
      <c r="I314" s="159">
        <f>IF(F314=0,0,(H314*(VLOOKUP(F314,'Fee Schedule'!$C$2:$D$40,2,FALSE))))</f>
        <v>0</v>
      </c>
      <c r="J314" s="160" t="b">
        <f>IF(D314&gt;0,(IF(F314='Fee Schedule'!$C$2,'Fee Schedule'!$G$2,(IF(F314='Fee Schedule'!$C$3,'Fee Schedule'!$G$2,(IF(F314='Fee Schedule'!$C$4,'Fee Schedule'!$G$2,(IF(F314='Fee Schedule'!$C$5,'Fee Schedule'!$G$2,(IF(F314='Fee Schedule'!$C$6,'Fee Schedule'!$G$2,(IF(F314='Fee Schedule'!$C$7,'Fee Schedule'!$G$2,(IF(F314='Fee Schedule'!$C$14,'Fee Schedule'!$G$2,(IF(F314='Fee Schedule'!$C$26,'Fee Schedule'!$G$2,(VLOOKUP(D314,Families!$A$5:$I$196,4,0)))))))))))))))))))</f>
        <v>0</v>
      </c>
      <c r="K314" s="157"/>
      <c r="L314" s="178" t="b">
        <f>IF(D314&gt;0,(VLOOKUP(D314,Families!$A$5:$I$196,5,0)))</f>
        <v>0</v>
      </c>
      <c r="M314" s="222"/>
      <c r="N314" s="208"/>
      <c r="O314" s="208"/>
      <c r="P314" s="208"/>
      <c r="Q314" s="208"/>
      <c r="R314" s="208"/>
      <c r="S314" s="208"/>
      <c r="T314" s="162">
        <f>IF(D314&gt;0,(VLOOKUP(D314,Families!$A$5:$I$196,3,0)),0)</f>
        <v>0</v>
      </c>
      <c r="U314" s="163">
        <f>IF(D314&gt;0,(VLOOKUP(D314,Families!$A$5:$I$196,7,0)),0)</f>
        <v>0</v>
      </c>
      <c r="V314" s="171">
        <f>IF(D314&gt;0,(VLOOKUP(D314,Families!$A$5:$I$196,8,0)),0)</f>
        <v>0</v>
      </c>
      <c r="W314" s="172">
        <f>IF(D314&gt;0,(VLOOKUP(D314,Families!$A$5:$I$196,9,0)),0)</f>
        <v>0</v>
      </c>
    </row>
    <row r="315" spans="1:23" s="173" customFormat="1" ht="15" customHeight="1" x14ac:dyDescent="0.3">
      <c r="A315" s="257"/>
      <c r="B315" s="258"/>
      <c r="C315" s="258"/>
      <c r="D315" s="250"/>
      <c r="E315" s="156">
        <f>IF(D315&gt;0,(VLOOKUP(D315,Families!$A$5:$I$196,2,0)),0)</f>
        <v>0</v>
      </c>
      <c r="F315" s="157"/>
      <c r="G315" s="157" t="s">
        <v>46</v>
      </c>
      <c r="H315" s="158"/>
      <c r="I315" s="159">
        <f>IF(F315=0,0,(H315*(VLOOKUP(F315,'Fee Schedule'!$C$2:$D$40,2,FALSE))))</f>
        <v>0</v>
      </c>
      <c r="J315" s="160" t="b">
        <f>IF(D315&gt;0,(IF(F315='Fee Schedule'!$C$2,'Fee Schedule'!$G$2,(IF(F315='Fee Schedule'!$C$3,'Fee Schedule'!$G$2,(IF(F315='Fee Schedule'!$C$4,'Fee Schedule'!$G$2,(IF(F315='Fee Schedule'!$C$5,'Fee Schedule'!$G$2,(IF(F315='Fee Schedule'!$C$6,'Fee Schedule'!$G$2,(IF(F315='Fee Schedule'!$C$7,'Fee Schedule'!$G$2,(IF(F315='Fee Schedule'!$C$14,'Fee Schedule'!$G$2,(IF(F315='Fee Schedule'!$C$26,'Fee Schedule'!$G$2,(VLOOKUP(D315,Families!$A$5:$I$196,4,0)))))))))))))))))))</f>
        <v>0</v>
      </c>
      <c r="K315" s="157"/>
      <c r="L315" s="178" t="b">
        <f>IF(D315&gt;0,(VLOOKUP(D315,Families!$A$5:$I$196,5,0)))</f>
        <v>0</v>
      </c>
      <c r="M315" s="222"/>
      <c r="N315" s="208"/>
      <c r="O315" s="208"/>
      <c r="P315" s="208"/>
      <c r="Q315" s="208"/>
      <c r="R315" s="208"/>
      <c r="S315" s="208"/>
      <c r="T315" s="162">
        <f>IF(D315&gt;0,(VLOOKUP(D315,Families!$A$5:$I$196,3,0)),0)</f>
        <v>0</v>
      </c>
      <c r="U315" s="163">
        <f>IF(D315&gt;0,(VLOOKUP(D315,Families!$A$5:$I$196,7,0)),0)</f>
        <v>0</v>
      </c>
      <c r="V315" s="171">
        <f>IF(D315&gt;0,(VLOOKUP(D315,Families!$A$5:$I$196,8,0)),0)</f>
        <v>0</v>
      </c>
      <c r="W315" s="172">
        <f>IF(D315&gt;0,(VLOOKUP(D315,Families!$A$5:$I$196,9,0)),0)</f>
        <v>0</v>
      </c>
    </row>
    <row r="316" spans="1:23" s="173" customFormat="1" ht="15" customHeight="1" x14ac:dyDescent="0.3">
      <c r="A316" s="257"/>
      <c r="B316" s="258"/>
      <c r="C316" s="258"/>
      <c r="D316" s="250"/>
      <c r="E316" s="156">
        <f>IF(D316&gt;0,(VLOOKUP(D316,Families!$A$5:$I$196,2,0)),0)</f>
        <v>0</v>
      </c>
      <c r="F316" s="157"/>
      <c r="G316" s="157" t="s">
        <v>46</v>
      </c>
      <c r="H316" s="158"/>
      <c r="I316" s="159">
        <f>IF(F316=0,0,(H316*(VLOOKUP(F316,'Fee Schedule'!$C$2:$D$40,2,FALSE))))</f>
        <v>0</v>
      </c>
      <c r="J316" s="160" t="b">
        <f>IF(D316&gt;0,(IF(F316='Fee Schedule'!$C$2,'Fee Schedule'!$G$2,(IF(F316='Fee Schedule'!$C$3,'Fee Schedule'!$G$2,(IF(F316='Fee Schedule'!$C$4,'Fee Schedule'!$G$2,(IF(F316='Fee Schedule'!$C$5,'Fee Schedule'!$G$2,(IF(F316='Fee Schedule'!$C$6,'Fee Schedule'!$G$2,(IF(F316='Fee Schedule'!$C$7,'Fee Schedule'!$G$2,(IF(F316='Fee Schedule'!$C$14,'Fee Schedule'!$G$2,(IF(F316='Fee Schedule'!$C$26,'Fee Schedule'!$G$2,(VLOOKUP(D316,Families!$A$5:$I$196,4,0)))))))))))))))))))</f>
        <v>0</v>
      </c>
      <c r="K316" s="157"/>
      <c r="L316" s="178" t="b">
        <f>IF(D316&gt;0,(VLOOKUP(D316,Families!$A$5:$I$196,5,0)))</f>
        <v>0</v>
      </c>
      <c r="M316" s="222"/>
      <c r="N316" s="208"/>
      <c r="O316" s="208"/>
      <c r="P316" s="208"/>
      <c r="Q316" s="208"/>
      <c r="R316" s="208"/>
      <c r="S316" s="208"/>
      <c r="T316" s="162">
        <f>IF(D316&gt;0,(VLOOKUP(D316,Families!$A$5:$I$196,3,0)),0)</f>
        <v>0</v>
      </c>
      <c r="U316" s="163">
        <f>IF(D316&gt;0,(VLOOKUP(D316,Families!$A$5:$I$196,7,0)),0)</f>
        <v>0</v>
      </c>
      <c r="V316" s="171">
        <f>IF(D316&gt;0,(VLOOKUP(D316,Families!$A$5:$I$196,8,0)),0)</f>
        <v>0</v>
      </c>
      <c r="W316" s="172">
        <f>IF(D316&gt;0,(VLOOKUP(D316,Families!$A$5:$I$196,9,0)),0)</f>
        <v>0</v>
      </c>
    </row>
    <row r="317" spans="1:23" s="173" customFormat="1" ht="15" customHeight="1" x14ac:dyDescent="0.3">
      <c r="A317" s="257"/>
      <c r="B317" s="258"/>
      <c r="C317" s="258"/>
      <c r="D317" s="250"/>
      <c r="E317" s="156">
        <f>IF(D317&gt;0,(VLOOKUP(D317,Families!$A$5:$I$196,2,0)),0)</f>
        <v>0</v>
      </c>
      <c r="F317" s="157"/>
      <c r="G317" s="157" t="s">
        <v>46</v>
      </c>
      <c r="H317" s="158"/>
      <c r="I317" s="159">
        <f>IF(F317=0,0,(H317*(VLOOKUP(F317,'Fee Schedule'!$C$2:$D$40,2,FALSE))))</f>
        <v>0</v>
      </c>
      <c r="J317" s="160" t="b">
        <f>IF(D317&gt;0,(IF(F317='Fee Schedule'!$C$2,'Fee Schedule'!$G$2,(IF(F317='Fee Schedule'!$C$3,'Fee Schedule'!$G$2,(IF(F317='Fee Schedule'!$C$4,'Fee Schedule'!$G$2,(IF(F317='Fee Schedule'!$C$5,'Fee Schedule'!$G$2,(IF(F317='Fee Schedule'!$C$6,'Fee Schedule'!$G$2,(IF(F317='Fee Schedule'!$C$7,'Fee Schedule'!$G$2,(IF(F317='Fee Schedule'!$C$14,'Fee Schedule'!$G$2,(IF(F317='Fee Schedule'!$C$26,'Fee Schedule'!$G$2,(VLOOKUP(D317,Families!$A$5:$I$196,4,0)))))))))))))))))))</f>
        <v>0</v>
      </c>
      <c r="K317" s="157"/>
      <c r="L317" s="178" t="b">
        <f>IF(D317&gt;0,(VLOOKUP(D317,Families!$A$5:$I$196,5,0)))</f>
        <v>0</v>
      </c>
      <c r="M317" s="222"/>
      <c r="N317" s="208"/>
      <c r="O317" s="208"/>
      <c r="P317" s="208"/>
      <c r="Q317" s="208"/>
      <c r="R317" s="208"/>
      <c r="S317" s="208"/>
      <c r="T317" s="162">
        <f>IF(D317&gt;0,(VLOOKUP(D317,Families!$A$5:$I$196,3,0)),0)</f>
        <v>0</v>
      </c>
      <c r="U317" s="163">
        <f>IF(D317&gt;0,(VLOOKUP(D317,Families!$A$5:$I$196,7,0)),0)</f>
        <v>0</v>
      </c>
      <c r="V317" s="171">
        <f>IF(D317&gt;0,(VLOOKUP(D317,Families!$A$5:$I$196,8,0)),0)</f>
        <v>0</v>
      </c>
      <c r="W317" s="172">
        <f>IF(D317&gt;0,(VLOOKUP(D317,Families!$A$5:$I$196,9,0)),0)</f>
        <v>0</v>
      </c>
    </row>
    <row r="318" spans="1:23" s="173" customFormat="1" ht="15" customHeight="1" x14ac:dyDescent="0.3">
      <c r="A318" s="257"/>
      <c r="B318" s="258"/>
      <c r="C318" s="258"/>
      <c r="D318" s="250"/>
      <c r="E318" s="156">
        <f>IF(D318&gt;0,(VLOOKUP(D318,Families!$A$5:$I$196,2,0)),0)</f>
        <v>0</v>
      </c>
      <c r="F318" s="157"/>
      <c r="G318" s="157" t="s">
        <v>46</v>
      </c>
      <c r="H318" s="158"/>
      <c r="I318" s="159">
        <f>IF(F318=0,0,(H318*(VLOOKUP(F318,'Fee Schedule'!$C$2:$D$40,2,FALSE))))</f>
        <v>0</v>
      </c>
      <c r="J318" s="160" t="b">
        <f>IF(D318&gt;0,(IF(F318='Fee Schedule'!$C$2,'Fee Schedule'!$G$2,(IF(F318='Fee Schedule'!$C$3,'Fee Schedule'!$G$2,(IF(F318='Fee Schedule'!$C$4,'Fee Schedule'!$G$2,(IF(F318='Fee Schedule'!$C$5,'Fee Schedule'!$G$2,(IF(F318='Fee Schedule'!$C$6,'Fee Schedule'!$G$2,(IF(F318='Fee Schedule'!$C$7,'Fee Schedule'!$G$2,(IF(F318='Fee Schedule'!$C$14,'Fee Schedule'!$G$2,(IF(F318='Fee Schedule'!$C$26,'Fee Schedule'!$G$2,(VLOOKUP(D318,Families!$A$5:$I$196,4,0)))))))))))))))))))</f>
        <v>0</v>
      </c>
      <c r="K318" s="157"/>
      <c r="L318" s="178" t="b">
        <f>IF(D318&gt;0,(VLOOKUP(D318,Families!$A$5:$I$196,5,0)))</f>
        <v>0</v>
      </c>
      <c r="M318" s="222"/>
      <c r="N318" s="208"/>
      <c r="O318" s="208"/>
      <c r="P318" s="208"/>
      <c r="Q318" s="208"/>
      <c r="R318" s="208"/>
      <c r="S318" s="208"/>
      <c r="T318" s="162">
        <f>IF(D318&gt;0,(VLOOKUP(D318,Families!$A$5:$I$196,3,0)),0)</f>
        <v>0</v>
      </c>
      <c r="U318" s="163">
        <f>IF(D318&gt;0,(VLOOKUP(D318,Families!$A$5:$I$196,7,0)),0)</f>
        <v>0</v>
      </c>
      <c r="V318" s="171">
        <f>IF(D318&gt;0,(VLOOKUP(D318,Families!$A$5:$I$196,8,0)),0)</f>
        <v>0</v>
      </c>
      <c r="W318" s="172">
        <f>IF(D318&gt;0,(VLOOKUP(D318,Families!$A$5:$I$196,9,0)),0)</f>
        <v>0</v>
      </c>
    </row>
    <row r="319" spans="1:23" s="173" customFormat="1" ht="15" customHeight="1" x14ac:dyDescent="0.3">
      <c r="A319" s="257"/>
      <c r="B319" s="258"/>
      <c r="C319" s="258"/>
      <c r="D319" s="250"/>
      <c r="E319" s="156">
        <f>IF(D319&gt;0,(VLOOKUP(D319,Families!$A$5:$I$196,2,0)),0)</f>
        <v>0</v>
      </c>
      <c r="F319" s="157"/>
      <c r="G319" s="157" t="s">
        <v>46</v>
      </c>
      <c r="H319" s="158"/>
      <c r="I319" s="159">
        <f>IF(F319=0,0,(H319*(VLOOKUP(F319,'Fee Schedule'!$C$2:$D$40,2,FALSE))))</f>
        <v>0</v>
      </c>
      <c r="J319" s="160" t="b">
        <f>IF(D319&gt;0,(IF(F319='Fee Schedule'!$C$2,'Fee Schedule'!$G$2,(IF(F319='Fee Schedule'!$C$3,'Fee Schedule'!$G$2,(IF(F319='Fee Schedule'!$C$4,'Fee Schedule'!$G$2,(IF(F319='Fee Schedule'!$C$5,'Fee Schedule'!$G$2,(IF(F319='Fee Schedule'!$C$6,'Fee Schedule'!$G$2,(IF(F319='Fee Schedule'!$C$7,'Fee Schedule'!$G$2,(IF(F319='Fee Schedule'!$C$14,'Fee Schedule'!$G$2,(IF(F319='Fee Schedule'!$C$26,'Fee Schedule'!$G$2,(VLOOKUP(D319,Families!$A$5:$I$196,4,0)))))))))))))))))))</f>
        <v>0</v>
      </c>
      <c r="K319" s="157"/>
      <c r="L319" s="178" t="b">
        <f>IF(D319&gt;0,(VLOOKUP(D319,Families!$A$5:$I$196,5,0)))</f>
        <v>0</v>
      </c>
      <c r="M319" s="222"/>
      <c r="N319" s="208"/>
      <c r="O319" s="208"/>
      <c r="P319" s="208"/>
      <c r="Q319" s="208"/>
      <c r="R319" s="208"/>
      <c r="S319" s="208"/>
      <c r="T319" s="162">
        <f>IF(D319&gt;0,(VLOOKUP(D319,Families!$A$5:$I$196,3,0)),0)</f>
        <v>0</v>
      </c>
      <c r="U319" s="163">
        <f>IF(D319&gt;0,(VLOOKUP(D319,Families!$A$5:$I$196,7,0)),0)</f>
        <v>0</v>
      </c>
      <c r="V319" s="171">
        <f>IF(D319&gt;0,(VLOOKUP(D319,Families!$A$5:$I$196,8,0)),0)</f>
        <v>0</v>
      </c>
      <c r="W319" s="172">
        <f>IF(D319&gt;0,(VLOOKUP(D319,Families!$A$5:$I$196,9,0)),0)</f>
        <v>0</v>
      </c>
    </row>
    <row r="320" spans="1:23" s="173" customFormat="1" ht="15" customHeight="1" x14ac:dyDescent="0.3">
      <c r="A320" s="257"/>
      <c r="B320" s="258"/>
      <c r="C320" s="258"/>
      <c r="D320" s="250"/>
      <c r="E320" s="156">
        <f>IF(D320&gt;0,(VLOOKUP(D320,Families!$A$5:$I$196,2,0)),0)</f>
        <v>0</v>
      </c>
      <c r="F320" s="157"/>
      <c r="G320" s="157" t="s">
        <v>46</v>
      </c>
      <c r="H320" s="158"/>
      <c r="I320" s="159">
        <f>IF(F320=0,0,(H320*(VLOOKUP(F320,'Fee Schedule'!$C$2:$D$40,2,FALSE))))</f>
        <v>0</v>
      </c>
      <c r="J320" s="160" t="b">
        <f>IF(D320&gt;0,(IF(F320='Fee Schedule'!$C$2,'Fee Schedule'!$G$2,(IF(F320='Fee Schedule'!$C$3,'Fee Schedule'!$G$2,(IF(F320='Fee Schedule'!$C$4,'Fee Schedule'!$G$2,(IF(F320='Fee Schedule'!$C$5,'Fee Schedule'!$G$2,(IF(F320='Fee Schedule'!$C$6,'Fee Schedule'!$G$2,(IF(F320='Fee Schedule'!$C$7,'Fee Schedule'!$G$2,(IF(F320='Fee Schedule'!$C$14,'Fee Schedule'!$G$2,(IF(F320='Fee Schedule'!$C$26,'Fee Schedule'!$G$2,(VLOOKUP(D320,Families!$A$5:$I$196,4,0)))))))))))))))))))</f>
        <v>0</v>
      </c>
      <c r="K320" s="157"/>
      <c r="L320" s="178" t="b">
        <f>IF(D320&gt;0,(VLOOKUP(D320,Families!$A$5:$I$196,5,0)))</f>
        <v>0</v>
      </c>
      <c r="M320" s="222"/>
      <c r="N320" s="208"/>
      <c r="O320" s="208"/>
      <c r="P320" s="208"/>
      <c r="Q320" s="208"/>
      <c r="R320" s="208"/>
      <c r="S320" s="208"/>
      <c r="T320" s="162">
        <f>IF(D320&gt;0,(VLOOKUP(D320,Families!$A$5:$I$196,3,0)),0)</f>
        <v>0</v>
      </c>
      <c r="U320" s="163">
        <f>IF(D320&gt;0,(VLOOKUP(D320,Families!$A$5:$I$196,7,0)),0)</f>
        <v>0</v>
      </c>
      <c r="V320" s="171">
        <f>IF(D320&gt;0,(VLOOKUP(D320,Families!$A$5:$I$196,8,0)),0)</f>
        <v>0</v>
      </c>
      <c r="W320" s="172">
        <f>IF(D320&gt;0,(VLOOKUP(D320,Families!$A$5:$I$196,9,0)),0)</f>
        <v>0</v>
      </c>
    </row>
    <row r="321" spans="1:23" s="173" customFormat="1" ht="15" customHeight="1" x14ac:dyDescent="0.3">
      <c r="A321" s="257"/>
      <c r="B321" s="258"/>
      <c r="C321" s="258"/>
      <c r="D321" s="250"/>
      <c r="E321" s="156">
        <f>IF(D321&gt;0,(VLOOKUP(D321,Families!$A$5:$I$196,2,0)),0)</f>
        <v>0</v>
      </c>
      <c r="F321" s="157"/>
      <c r="G321" s="157" t="s">
        <v>46</v>
      </c>
      <c r="H321" s="158"/>
      <c r="I321" s="159">
        <f>IF(F321=0,0,(H321*(VLOOKUP(F321,'Fee Schedule'!$C$2:$D$40,2,FALSE))))</f>
        <v>0</v>
      </c>
      <c r="J321" s="160" t="b">
        <f>IF(D321&gt;0,(IF(F321='Fee Schedule'!$C$2,'Fee Schedule'!$G$2,(IF(F321='Fee Schedule'!$C$3,'Fee Schedule'!$G$2,(IF(F321='Fee Schedule'!$C$4,'Fee Schedule'!$G$2,(IF(F321='Fee Schedule'!$C$5,'Fee Schedule'!$G$2,(IF(F321='Fee Schedule'!$C$6,'Fee Schedule'!$G$2,(IF(F321='Fee Schedule'!$C$7,'Fee Schedule'!$G$2,(IF(F321='Fee Schedule'!$C$14,'Fee Schedule'!$G$2,(IF(F321='Fee Schedule'!$C$26,'Fee Schedule'!$G$2,(VLOOKUP(D321,Families!$A$5:$I$196,4,0)))))))))))))))))))</f>
        <v>0</v>
      </c>
      <c r="K321" s="157"/>
      <c r="L321" s="178" t="b">
        <f>IF(D321&gt;0,(VLOOKUP(D321,Families!$A$5:$I$196,5,0)))</f>
        <v>0</v>
      </c>
      <c r="M321" s="222"/>
      <c r="N321" s="208"/>
      <c r="O321" s="208"/>
      <c r="P321" s="208"/>
      <c r="Q321" s="208"/>
      <c r="R321" s="208"/>
      <c r="S321" s="208"/>
      <c r="T321" s="162">
        <f>IF(D321&gt;0,(VLOOKUP(D321,Families!$A$5:$I$196,3,0)),0)</f>
        <v>0</v>
      </c>
      <c r="U321" s="163">
        <f>IF(D321&gt;0,(VLOOKUP(D321,Families!$A$5:$I$196,7,0)),0)</f>
        <v>0</v>
      </c>
      <c r="V321" s="171">
        <f>IF(D321&gt;0,(VLOOKUP(D321,Families!$A$5:$I$196,8,0)),0)</f>
        <v>0</v>
      </c>
      <c r="W321" s="172">
        <f>IF(D321&gt;0,(VLOOKUP(D321,Families!$A$5:$I$196,9,0)),0)</f>
        <v>0</v>
      </c>
    </row>
    <row r="322" spans="1:23" s="173" customFormat="1" ht="15" customHeight="1" x14ac:dyDescent="0.3">
      <c r="A322" s="257"/>
      <c r="B322" s="258"/>
      <c r="C322" s="258"/>
      <c r="D322" s="250"/>
      <c r="E322" s="156">
        <f>IF(D322&gt;0,(VLOOKUP(D322,Families!$A$5:$I$196,2,0)),0)</f>
        <v>0</v>
      </c>
      <c r="F322" s="157"/>
      <c r="G322" s="157" t="s">
        <v>46</v>
      </c>
      <c r="H322" s="158"/>
      <c r="I322" s="159">
        <f>IF(F322=0,0,(H322*(VLOOKUP(F322,'Fee Schedule'!$C$2:$D$40,2,FALSE))))</f>
        <v>0</v>
      </c>
      <c r="J322" s="160" t="b">
        <f>IF(D322&gt;0,(IF(F322='Fee Schedule'!$C$2,'Fee Schedule'!$G$2,(IF(F322='Fee Schedule'!$C$3,'Fee Schedule'!$G$2,(IF(F322='Fee Schedule'!$C$4,'Fee Schedule'!$G$2,(IF(F322='Fee Schedule'!$C$5,'Fee Schedule'!$G$2,(IF(F322='Fee Schedule'!$C$6,'Fee Schedule'!$G$2,(IF(F322='Fee Schedule'!$C$7,'Fee Schedule'!$G$2,(IF(F322='Fee Schedule'!$C$14,'Fee Schedule'!$G$2,(IF(F322='Fee Schedule'!$C$26,'Fee Schedule'!$G$2,(VLOOKUP(D322,Families!$A$5:$I$196,4,0)))))))))))))))))))</f>
        <v>0</v>
      </c>
      <c r="K322" s="157"/>
      <c r="L322" s="178" t="b">
        <f>IF(D322&gt;0,(VLOOKUP(D322,Families!$A$5:$I$196,5,0)))</f>
        <v>0</v>
      </c>
      <c r="M322" s="222"/>
      <c r="N322" s="208"/>
      <c r="O322" s="208"/>
      <c r="P322" s="208"/>
      <c r="Q322" s="208"/>
      <c r="R322" s="208"/>
      <c r="S322" s="208"/>
      <c r="T322" s="162">
        <f>IF(D322&gt;0,(VLOOKUP(D322,Families!$A$5:$I$196,3,0)),0)</f>
        <v>0</v>
      </c>
      <c r="U322" s="163">
        <f>IF(D322&gt;0,(VLOOKUP(D322,Families!$A$5:$I$196,7,0)),0)</f>
        <v>0</v>
      </c>
      <c r="V322" s="171">
        <f>IF(D322&gt;0,(VLOOKUP(D322,Families!$A$5:$I$196,8,0)),0)</f>
        <v>0</v>
      </c>
      <c r="W322" s="172">
        <f>IF(D322&gt;0,(VLOOKUP(D322,Families!$A$5:$I$196,9,0)),0)</f>
        <v>0</v>
      </c>
    </row>
    <row r="323" spans="1:23" s="173" customFormat="1" ht="15" customHeight="1" x14ac:dyDescent="0.3">
      <c r="A323" s="257"/>
      <c r="B323" s="258"/>
      <c r="C323" s="258"/>
      <c r="D323" s="250"/>
      <c r="E323" s="156">
        <f>IF(D323&gt;0,(VLOOKUP(D323,Families!$A$5:$I$196,2,0)),0)</f>
        <v>0</v>
      </c>
      <c r="F323" s="157"/>
      <c r="G323" s="157" t="s">
        <v>46</v>
      </c>
      <c r="H323" s="158"/>
      <c r="I323" s="159">
        <f>IF(F323=0,0,(H323*(VLOOKUP(F323,'Fee Schedule'!$C$2:$D$40,2,FALSE))))</f>
        <v>0</v>
      </c>
      <c r="J323" s="160" t="b">
        <f>IF(D323&gt;0,(IF(F323='Fee Schedule'!$C$2,'Fee Schedule'!$G$2,(IF(F323='Fee Schedule'!$C$3,'Fee Schedule'!$G$2,(IF(F323='Fee Schedule'!$C$4,'Fee Schedule'!$G$2,(IF(F323='Fee Schedule'!$C$5,'Fee Schedule'!$G$2,(IF(F323='Fee Schedule'!$C$6,'Fee Schedule'!$G$2,(IF(F323='Fee Schedule'!$C$7,'Fee Schedule'!$G$2,(IF(F323='Fee Schedule'!$C$14,'Fee Schedule'!$G$2,(IF(F323='Fee Schedule'!$C$26,'Fee Schedule'!$G$2,(VLOOKUP(D323,Families!$A$5:$I$196,4,0)))))))))))))))))))</f>
        <v>0</v>
      </c>
      <c r="K323" s="157"/>
      <c r="L323" s="178" t="b">
        <f>IF(D323&gt;0,(VLOOKUP(D323,Families!$A$5:$I$196,5,0)))</f>
        <v>0</v>
      </c>
      <c r="M323" s="222"/>
      <c r="N323" s="208"/>
      <c r="O323" s="208"/>
      <c r="P323" s="208"/>
      <c r="Q323" s="208"/>
      <c r="R323" s="208"/>
      <c r="S323" s="208"/>
      <c r="T323" s="162">
        <f>IF(D323&gt;0,(VLOOKUP(D323,Families!$A$5:$I$196,3,0)),0)</f>
        <v>0</v>
      </c>
      <c r="U323" s="163">
        <f>IF(D323&gt;0,(VLOOKUP(D323,Families!$A$5:$I$196,7,0)),0)</f>
        <v>0</v>
      </c>
      <c r="V323" s="171">
        <f>IF(D323&gt;0,(VLOOKUP(D323,Families!$A$5:$I$196,8,0)),0)</f>
        <v>0</v>
      </c>
      <c r="W323" s="172">
        <f>IF(D323&gt;0,(VLOOKUP(D323,Families!$A$5:$I$196,9,0)),0)</f>
        <v>0</v>
      </c>
    </row>
    <row r="324" spans="1:23" s="173" customFormat="1" ht="15" customHeight="1" x14ac:dyDescent="0.3">
      <c r="A324" s="257"/>
      <c r="B324" s="258"/>
      <c r="C324" s="258"/>
      <c r="D324" s="250"/>
      <c r="E324" s="156">
        <f>IF(D324&gt;0,(VLOOKUP(D324,Families!$A$5:$I$196,2,0)),0)</f>
        <v>0</v>
      </c>
      <c r="F324" s="157"/>
      <c r="G324" s="157" t="s">
        <v>46</v>
      </c>
      <c r="H324" s="158"/>
      <c r="I324" s="159">
        <f>IF(F324=0,0,(H324*(VLOOKUP(F324,'Fee Schedule'!$C$2:$D$40,2,FALSE))))</f>
        <v>0</v>
      </c>
      <c r="J324" s="160" t="b">
        <f>IF(D324&gt;0,(IF(F324='Fee Schedule'!$C$2,'Fee Schedule'!$G$2,(IF(F324='Fee Schedule'!$C$3,'Fee Schedule'!$G$2,(IF(F324='Fee Schedule'!$C$4,'Fee Schedule'!$G$2,(IF(F324='Fee Schedule'!$C$5,'Fee Schedule'!$G$2,(IF(F324='Fee Schedule'!$C$6,'Fee Schedule'!$G$2,(IF(F324='Fee Schedule'!$C$7,'Fee Schedule'!$G$2,(IF(F324='Fee Schedule'!$C$14,'Fee Schedule'!$G$2,(IF(F324='Fee Schedule'!$C$26,'Fee Schedule'!$G$2,(VLOOKUP(D324,Families!$A$5:$I$196,4,0)))))))))))))))))))</f>
        <v>0</v>
      </c>
      <c r="K324" s="157"/>
      <c r="L324" s="178" t="b">
        <f>IF(D324&gt;0,(VLOOKUP(D324,Families!$A$5:$I$196,5,0)))</f>
        <v>0</v>
      </c>
      <c r="M324" s="222"/>
      <c r="N324" s="208"/>
      <c r="O324" s="208"/>
      <c r="P324" s="208"/>
      <c r="Q324" s="208"/>
      <c r="R324" s="208"/>
      <c r="S324" s="208"/>
      <c r="T324" s="162">
        <f>IF(D324&gt;0,(VLOOKUP(D324,Families!$A$5:$I$196,3,0)),0)</f>
        <v>0</v>
      </c>
      <c r="U324" s="163">
        <f>IF(D324&gt;0,(VLOOKUP(D324,Families!$A$5:$I$196,7,0)),0)</f>
        <v>0</v>
      </c>
      <c r="V324" s="171">
        <f>IF(D324&gt;0,(VLOOKUP(D324,Families!$A$5:$I$196,8,0)),0)</f>
        <v>0</v>
      </c>
      <c r="W324" s="172">
        <f>IF(D324&gt;0,(VLOOKUP(D324,Families!$A$5:$I$196,9,0)),0)</f>
        <v>0</v>
      </c>
    </row>
    <row r="325" spans="1:23" s="173" customFormat="1" ht="15" customHeight="1" x14ac:dyDescent="0.3">
      <c r="A325" s="257"/>
      <c r="B325" s="258"/>
      <c r="C325" s="258"/>
      <c r="D325" s="250"/>
      <c r="E325" s="156">
        <f>IF(D325&gt;0,(VLOOKUP(D325,Families!$A$5:$I$196,2,0)),0)</f>
        <v>0</v>
      </c>
      <c r="F325" s="157"/>
      <c r="G325" s="157" t="s">
        <v>46</v>
      </c>
      <c r="H325" s="158"/>
      <c r="I325" s="159">
        <f>IF(F325=0,0,(H325*(VLOOKUP(F325,'Fee Schedule'!$C$2:$D$40,2,FALSE))))</f>
        <v>0</v>
      </c>
      <c r="J325" s="160" t="b">
        <f>IF(D325&gt;0,(IF(F325='Fee Schedule'!$C$2,'Fee Schedule'!$G$2,(IF(F325='Fee Schedule'!$C$3,'Fee Schedule'!$G$2,(IF(F325='Fee Schedule'!$C$4,'Fee Schedule'!$G$2,(IF(F325='Fee Schedule'!$C$5,'Fee Schedule'!$G$2,(IF(F325='Fee Schedule'!$C$6,'Fee Schedule'!$G$2,(IF(F325='Fee Schedule'!$C$7,'Fee Schedule'!$G$2,(IF(F325='Fee Schedule'!$C$14,'Fee Schedule'!$G$2,(IF(F325='Fee Schedule'!$C$26,'Fee Schedule'!$G$2,(VLOOKUP(D325,Families!$A$5:$I$196,4,0)))))))))))))))))))</f>
        <v>0</v>
      </c>
      <c r="K325" s="157"/>
      <c r="L325" s="178" t="b">
        <f>IF(D325&gt;0,(VLOOKUP(D325,Families!$A$5:$I$196,5,0)))</f>
        <v>0</v>
      </c>
      <c r="M325" s="222"/>
      <c r="N325" s="208"/>
      <c r="O325" s="208"/>
      <c r="P325" s="208"/>
      <c r="Q325" s="208"/>
      <c r="R325" s="208"/>
      <c r="S325" s="208"/>
      <c r="T325" s="162">
        <f>IF(D325&gt;0,(VLOOKUP(D325,Families!$A$5:$I$196,3,0)),0)</f>
        <v>0</v>
      </c>
      <c r="U325" s="163">
        <f>IF(D325&gt;0,(VLOOKUP(D325,Families!$A$5:$I$196,7,0)),0)</f>
        <v>0</v>
      </c>
      <c r="V325" s="171">
        <f>IF(D325&gt;0,(VLOOKUP(D325,Families!$A$5:$I$196,8,0)),0)</f>
        <v>0</v>
      </c>
      <c r="W325" s="172">
        <f>IF(D325&gt;0,(VLOOKUP(D325,Families!$A$5:$I$196,9,0)),0)</f>
        <v>0</v>
      </c>
    </row>
    <row r="326" spans="1:23" s="173" customFormat="1" ht="15" customHeight="1" x14ac:dyDescent="0.3">
      <c r="A326" s="257"/>
      <c r="B326" s="258"/>
      <c r="C326" s="258"/>
      <c r="D326" s="250"/>
      <c r="E326" s="156">
        <f>IF(D326&gt;0,(VLOOKUP(D326,Families!$A$5:$I$196,2,0)),0)</f>
        <v>0</v>
      </c>
      <c r="F326" s="157"/>
      <c r="G326" s="157" t="s">
        <v>46</v>
      </c>
      <c r="H326" s="158"/>
      <c r="I326" s="159">
        <f>IF(F326=0,0,(H326*(VLOOKUP(F326,'Fee Schedule'!$C$2:$D$40,2,FALSE))))</f>
        <v>0</v>
      </c>
      <c r="J326" s="160" t="b">
        <f>IF(D326&gt;0,(IF(F326='Fee Schedule'!$C$2,'Fee Schedule'!$G$2,(IF(F326='Fee Schedule'!$C$3,'Fee Schedule'!$G$2,(IF(F326='Fee Schedule'!$C$4,'Fee Schedule'!$G$2,(IF(F326='Fee Schedule'!$C$5,'Fee Schedule'!$G$2,(IF(F326='Fee Schedule'!$C$6,'Fee Schedule'!$G$2,(IF(F326='Fee Schedule'!$C$7,'Fee Schedule'!$G$2,(IF(F326='Fee Schedule'!$C$14,'Fee Schedule'!$G$2,(IF(F326='Fee Schedule'!$C$26,'Fee Schedule'!$G$2,(VLOOKUP(D326,Families!$A$5:$I$196,4,0)))))))))))))))))))</f>
        <v>0</v>
      </c>
      <c r="K326" s="157"/>
      <c r="L326" s="178" t="b">
        <f>IF(D326&gt;0,(VLOOKUP(D326,Families!$A$5:$I$196,5,0)))</f>
        <v>0</v>
      </c>
      <c r="M326" s="222"/>
      <c r="N326" s="208"/>
      <c r="O326" s="208"/>
      <c r="P326" s="208"/>
      <c r="Q326" s="208"/>
      <c r="R326" s="208"/>
      <c r="S326" s="208"/>
      <c r="T326" s="162">
        <f>IF(D326&gt;0,(VLOOKUP(D326,Families!$A$5:$I$196,3,0)),0)</f>
        <v>0</v>
      </c>
      <c r="U326" s="163">
        <f>IF(D326&gt;0,(VLOOKUP(D326,Families!$A$5:$I$196,7,0)),0)</f>
        <v>0</v>
      </c>
      <c r="V326" s="171">
        <f>IF(D326&gt;0,(VLOOKUP(D326,Families!$A$5:$I$196,8,0)),0)</f>
        <v>0</v>
      </c>
      <c r="W326" s="172">
        <f>IF(D326&gt;0,(VLOOKUP(D326,Families!$A$5:$I$196,9,0)),0)</f>
        <v>0</v>
      </c>
    </row>
    <row r="327" spans="1:23" s="173" customFormat="1" ht="15" customHeight="1" x14ac:dyDescent="0.3">
      <c r="A327" s="257"/>
      <c r="B327" s="258"/>
      <c r="C327" s="258"/>
      <c r="D327" s="250"/>
      <c r="E327" s="156">
        <f>IF(D327&gt;0,(VLOOKUP(D327,Families!$A$5:$I$196,2,0)),0)</f>
        <v>0</v>
      </c>
      <c r="F327" s="157"/>
      <c r="G327" s="157" t="s">
        <v>46</v>
      </c>
      <c r="H327" s="158"/>
      <c r="I327" s="159">
        <f>IF(F327=0,0,(H327*(VLOOKUP(F327,'Fee Schedule'!$C$2:$D$40,2,FALSE))))</f>
        <v>0</v>
      </c>
      <c r="J327" s="160" t="b">
        <f>IF(D327&gt;0,(IF(F327='Fee Schedule'!$C$2,'Fee Schedule'!$G$2,(IF(F327='Fee Schedule'!$C$3,'Fee Schedule'!$G$2,(IF(F327='Fee Schedule'!$C$4,'Fee Schedule'!$G$2,(IF(F327='Fee Schedule'!$C$5,'Fee Schedule'!$G$2,(IF(F327='Fee Schedule'!$C$6,'Fee Schedule'!$G$2,(IF(F327='Fee Schedule'!$C$7,'Fee Schedule'!$G$2,(IF(F327='Fee Schedule'!$C$14,'Fee Schedule'!$G$2,(IF(F327='Fee Schedule'!$C$26,'Fee Schedule'!$G$2,(VLOOKUP(D327,Families!$A$5:$I$196,4,0)))))))))))))))))))</f>
        <v>0</v>
      </c>
      <c r="K327" s="157"/>
      <c r="L327" s="178" t="b">
        <f>IF(D327&gt;0,(VLOOKUP(D327,Families!$A$5:$I$196,5,0)))</f>
        <v>0</v>
      </c>
      <c r="M327" s="222"/>
      <c r="N327" s="208"/>
      <c r="O327" s="208"/>
      <c r="P327" s="208"/>
      <c r="Q327" s="208"/>
      <c r="R327" s="208"/>
      <c r="S327" s="208"/>
      <c r="T327" s="162">
        <f>IF(D327&gt;0,(VLOOKUP(D327,Families!$A$5:$I$196,3,0)),0)</f>
        <v>0</v>
      </c>
      <c r="U327" s="163">
        <f>IF(D327&gt;0,(VLOOKUP(D327,Families!$A$5:$I$196,7,0)),0)</f>
        <v>0</v>
      </c>
      <c r="V327" s="171">
        <f>IF(D327&gt;0,(VLOOKUP(D327,Families!$A$5:$I$196,8,0)),0)</f>
        <v>0</v>
      </c>
      <c r="W327" s="172">
        <f>IF(D327&gt;0,(VLOOKUP(D327,Families!$A$5:$I$196,9,0)),0)</f>
        <v>0</v>
      </c>
    </row>
    <row r="328" spans="1:23" s="173" customFormat="1" ht="15" customHeight="1" x14ac:dyDescent="0.3">
      <c r="A328" s="257"/>
      <c r="B328" s="258"/>
      <c r="C328" s="258"/>
      <c r="D328" s="250"/>
      <c r="E328" s="156">
        <f>IF(D328&gt;0,(VLOOKUP(D328,Families!$A$5:$I$196,2,0)),0)</f>
        <v>0</v>
      </c>
      <c r="F328" s="157"/>
      <c r="G328" s="157" t="s">
        <v>46</v>
      </c>
      <c r="H328" s="158"/>
      <c r="I328" s="159">
        <f>IF(F328=0,0,(H328*(VLOOKUP(F328,'Fee Schedule'!$C$2:$D$40,2,FALSE))))</f>
        <v>0</v>
      </c>
      <c r="J328" s="160" t="b">
        <f>IF(D328&gt;0,(IF(F328='Fee Schedule'!$C$2,'Fee Schedule'!$G$2,(IF(F328='Fee Schedule'!$C$3,'Fee Schedule'!$G$2,(IF(F328='Fee Schedule'!$C$4,'Fee Schedule'!$G$2,(IF(F328='Fee Schedule'!$C$5,'Fee Schedule'!$G$2,(IF(F328='Fee Schedule'!$C$6,'Fee Schedule'!$G$2,(IF(F328='Fee Schedule'!$C$7,'Fee Schedule'!$G$2,(IF(F328='Fee Schedule'!$C$14,'Fee Schedule'!$G$2,(IF(F328='Fee Schedule'!$C$26,'Fee Schedule'!$G$2,(VLOOKUP(D328,Families!$A$5:$I$196,4,0)))))))))))))))))))</f>
        <v>0</v>
      </c>
      <c r="K328" s="157"/>
      <c r="L328" s="178" t="b">
        <f>IF(D328&gt;0,(VLOOKUP(D328,Families!$A$5:$I$196,5,0)))</f>
        <v>0</v>
      </c>
      <c r="M328" s="222"/>
      <c r="N328" s="208"/>
      <c r="O328" s="208"/>
      <c r="P328" s="208"/>
      <c r="Q328" s="208"/>
      <c r="R328" s="208"/>
      <c r="S328" s="208"/>
      <c r="T328" s="162">
        <f>IF(D328&gt;0,(VLOOKUP(D328,Families!$A$5:$I$196,3,0)),0)</f>
        <v>0</v>
      </c>
      <c r="U328" s="163">
        <f>IF(D328&gt;0,(VLOOKUP(D328,Families!$A$5:$I$196,7,0)),0)</f>
        <v>0</v>
      </c>
      <c r="V328" s="171">
        <f>IF(D328&gt;0,(VLOOKUP(D328,Families!$A$5:$I$196,8,0)),0)</f>
        <v>0</v>
      </c>
      <c r="W328" s="172">
        <f>IF(D328&gt;0,(VLOOKUP(D328,Families!$A$5:$I$196,9,0)),0)</f>
        <v>0</v>
      </c>
    </row>
    <row r="329" spans="1:23" s="173" customFormat="1" ht="15" customHeight="1" x14ac:dyDescent="0.3">
      <c r="A329" s="257"/>
      <c r="B329" s="258"/>
      <c r="C329" s="258"/>
      <c r="D329" s="250"/>
      <c r="E329" s="156">
        <f>IF(D329&gt;0,(VLOOKUP(D329,Families!$A$5:$I$196,2,0)),0)</f>
        <v>0</v>
      </c>
      <c r="F329" s="157"/>
      <c r="G329" s="157" t="s">
        <v>46</v>
      </c>
      <c r="H329" s="158"/>
      <c r="I329" s="159">
        <f>IF(F329=0,0,(H329*(VLOOKUP(F329,'Fee Schedule'!$C$2:$D$40,2,FALSE))))</f>
        <v>0</v>
      </c>
      <c r="J329" s="160" t="b">
        <f>IF(D329&gt;0,(IF(F329='Fee Schedule'!$C$2,'Fee Schedule'!$G$2,(IF(F329='Fee Schedule'!$C$3,'Fee Schedule'!$G$2,(IF(F329='Fee Schedule'!$C$4,'Fee Schedule'!$G$2,(IF(F329='Fee Schedule'!$C$5,'Fee Schedule'!$G$2,(IF(F329='Fee Schedule'!$C$6,'Fee Schedule'!$G$2,(IF(F329='Fee Schedule'!$C$7,'Fee Schedule'!$G$2,(IF(F329='Fee Schedule'!$C$14,'Fee Schedule'!$G$2,(IF(F329='Fee Schedule'!$C$26,'Fee Schedule'!$G$2,(VLOOKUP(D329,Families!$A$5:$I$196,4,0)))))))))))))))))))</f>
        <v>0</v>
      </c>
      <c r="K329" s="157"/>
      <c r="L329" s="178" t="b">
        <f>IF(D329&gt;0,(VLOOKUP(D329,Families!$A$5:$I$196,5,0)))</f>
        <v>0</v>
      </c>
      <c r="M329" s="222"/>
      <c r="N329" s="208"/>
      <c r="O329" s="208"/>
      <c r="P329" s="208"/>
      <c r="Q329" s="208"/>
      <c r="R329" s="208"/>
      <c r="S329" s="208"/>
      <c r="T329" s="162">
        <f>IF(D329&gt;0,(VLOOKUP(D329,Families!$A$5:$I$196,3,0)),0)</f>
        <v>0</v>
      </c>
      <c r="U329" s="163">
        <f>IF(D329&gt;0,(VLOOKUP(D329,Families!$A$5:$I$196,7,0)),0)</f>
        <v>0</v>
      </c>
      <c r="V329" s="171">
        <f>IF(D329&gt;0,(VLOOKUP(D329,Families!$A$5:$I$196,8,0)),0)</f>
        <v>0</v>
      </c>
      <c r="W329" s="172">
        <f>IF(D329&gt;0,(VLOOKUP(D329,Families!$A$5:$I$196,9,0)),0)</f>
        <v>0</v>
      </c>
    </row>
    <row r="330" spans="1:23" s="173" customFormat="1" ht="15" customHeight="1" x14ac:dyDescent="0.3">
      <c r="A330" s="257"/>
      <c r="B330" s="258"/>
      <c r="C330" s="258"/>
      <c r="D330" s="250"/>
      <c r="E330" s="156">
        <f>IF(D330&gt;0,(VLOOKUP(D330,Families!$A$5:$I$196,2,0)),0)</f>
        <v>0</v>
      </c>
      <c r="F330" s="157"/>
      <c r="G330" s="157" t="s">
        <v>46</v>
      </c>
      <c r="H330" s="158"/>
      <c r="I330" s="159">
        <f>IF(F330=0,0,(H330*(VLOOKUP(F330,'Fee Schedule'!$C$2:$D$40,2,FALSE))))</f>
        <v>0</v>
      </c>
      <c r="J330" s="160" t="b">
        <f>IF(D330&gt;0,(IF(F330='Fee Schedule'!$C$2,'Fee Schedule'!$G$2,(IF(F330='Fee Schedule'!$C$3,'Fee Schedule'!$G$2,(IF(F330='Fee Schedule'!$C$4,'Fee Schedule'!$G$2,(IF(F330='Fee Schedule'!$C$5,'Fee Schedule'!$G$2,(IF(F330='Fee Schedule'!$C$6,'Fee Schedule'!$G$2,(IF(F330='Fee Schedule'!$C$7,'Fee Schedule'!$G$2,(IF(F330='Fee Schedule'!$C$14,'Fee Schedule'!$G$2,(IF(F330='Fee Schedule'!$C$26,'Fee Schedule'!$G$2,(VLOOKUP(D330,Families!$A$5:$I$196,4,0)))))))))))))))))))</f>
        <v>0</v>
      </c>
      <c r="K330" s="157"/>
      <c r="L330" s="178" t="b">
        <f>IF(D330&gt;0,(VLOOKUP(D330,Families!$A$5:$I$196,5,0)))</f>
        <v>0</v>
      </c>
      <c r="M330" s="222"/>
      <c r="N330" s="208"/>
      <c r="O330" s="208"/>
      <c r="P330" s="208"/>
      <c r="Q330" s="208"/>
      <c r="R330" s="208"/>
      <c r="S330" s="208"/>
      <c r="T330" s="162">
        <f>IF(D330&gt;0,(VLOOKUP(D330,Families!$A$5:$I$196,3,0)),0)</f>
        <v>0</v>
      </c>
      <c r="U330" s="163">
        <f>IF(D330&gt;0,(VLOOKUP(D330,Families!$A$5:$I$196,7,0)),0)</f>
        <v>0</v>
      </c>
      <c r="V330" s="171">
        <f>IF(D330&gt;0,(VLOOKUP(D330,Families!$A$5:$I$196,8,0)),0)</f>
        <v>0</v>
      </c>
      <c r="W330" s="172">
        <f>IF(D330&gt;0,(VLOOKUP(D330,Families!$A$5:$I$196,9,0)),0)</f>
        <v>0</v>
      </c>
    </row>
    <row r="331" spans="1:23" s="173" customFormat="1" ht="15" customHeight="1" x14ac:dyDescent="0.3">
      <c r="A331" s="257"/>
      <c r="B331" s="258"/>
      <c r="C331" s="258"/>
      <c r="D331" s="250"/>
      <c r="E331" s="156">
        <f>IF(D331&gt;0,(VLOOKUP(D331,Families!$A$5:$I$196,2,0)),0)</f>
        <v>0</v>
      </c>
      <c r="F331" s="157"/>
      <c r="G331" s="157" t="s">
        <v>46</v>
      </c>
      <c r="H331" s="158"/>
      <c r="I331" s="159">
        <f>IF(F331=0,0,(H331*(VLOOKUP(F331,'Fee Schedule'!$C$2:$D$40,2,FALSE))))</f>
        <v>0</v>
      </c>
      <c r="J331" s="160" t="b">
        <f>IF(D331&gt;0,(IF(F331='Fee Schedule'!$C$2,'Fee Schedule'!$G$2,(IF(F331='Fee Schedule'!$C$3,'Fee Schedule'!$G$2,(IF(F331='Fee Schedule'!$C$4,'Fee Schedule'!$G$2,(IF(F331='Fee Schedule'!$C$5,'Fee Schedule'!$G$2,(IF(F331='Fee Schedule'!$C$6,'Fee Schedule'!$G$2,(IF(F331='Fee Schedule'!$C$7,'Fee Schedule'!$G$2,(IF(F331='Fee Schedule'!$C$14,'Fee Schedule'!$G$2,(IF(F331='Fee Schedule'!$C$26,'Fee Schedule'!$G$2,(VLOOKUP(D331,Families!$A$5:$I$196,4,0)))))))))))))))))))</f>
        <v>0</v>
      </c>
      <c r="K331" s="157"/>
      <c r="L331" s="178" t="b">
        <f>IF(D331&gt;0,(VLOOKUP(D331,Families!$A$5:$I$196,5,0)))</f>
        <v>0</v>
      </c>
      <c r="M331" s="222"/>
      <c r="N331" s="208"/>
      <c r="O331" s="208"/>
      <c r="P331" s="208"/>
      <c r="Q331" s="208"/>
      <c r="R331" s="208"/>
      <c r="S331" s="208"/>
      <c r="T331" s="162">
        <f>IF(D331&gt;0,(VLOOKUP(D331,Families!$A$5:$I$196,3,0)),0)</f>
        <v>0</v>
      </c>
      <c r="U331" s="163">
        <f>IF(D331&gt;0,(VLOOKUP(D331,Families!$A$5:$I$196,7,0)),0)</f>
        <v>0</v>
      </c>
      <c r="V331" s="171">
        <f>IF(D331&gt;0,(VLOOKUP(D331,Families!$A$5:$I$196,8,0)),0)</f>
        <v>0</v>
      </c>
      <c r="W331" s="172">
        <f>IF(D331&gt;0,(VLOOKUP(D331,Families!$A$5:$I$196,9,0)),0)</f>
        <v>0</v>
      </c>
    </row>
    <row r="332" spans="1:23" s="173" customFormat="1" ht="15" customHeight="1" x14ac:dyDescent="0.3">
      <c r="A332" s="257"/>
      <c r="B332" s="258"/>
      <c r="C332" s="258"/>
      <c r="D332" s="250"/>
      <c r="E332" s="156">
        <f>IF(D332&gt;0,(VLOOKUP(D332,Families!$A$5:$I$196,2,0)),0)</f>
        <v>0</v>
      </c>
      <c r="F332" s="157"/>
      <c r="G332" s="157" t="s">
        <v>46</v>
      </c>
      <c r="H332" s="158"/>
      <c r="I332" s="159">
        <f>IF(F332=0,0,(H332*(VLOOKUP(F332,'Fee Schedule'!$C$2:$D$40,2,FALSE))))</f>
        <v>0</v>
      </c>
      <c r="J332" s="160" t="b">
        <f>IF(D332&gt;0,(IF(F332='Fee Schedule'!$C$2,'Fee Schedule'!$G$2,(IF(F332='Fee Schedule'!$C$3,'Fee Schedule'!$G$2,(IF(F332='Fee Schedule'!$C$4,'Fee Schedule'!$G$2,(IF(F332='Fee Schedule'!$C$5,'Fee Schedule'!$G$2,(IF(F332='Fee Schedule'!$C$6,'Fee Schedule'!$G$2,(IF(F332='Fee Schedule'!$C$7,'Fee Schedule'!$G$2,(IF(F332='Fee Schedule'!$C$14,'Fee Schedule'!$G$2,(IF(F332='Fee Schedule'!$C$26,'Fee Schedule'!$G$2,(VLOOKUP(D332,Families!$A$5:$I$196,4,0)))))))))))))))))))</f>
        <v>0</v>
      </c>
      <c r="K332" s="157"/>
      <c r="L332" s="178" t="b">
        <f>IF(D332&gt;0,(VLOOKUP(D332,Families!$A$5:$I$196,5,0)))</f>
        <v>0</v>
      </c>
      <c r="M332" s="222"/>
      <c r="N332" s="208"/>
      <c r="O332" s="208"/>
      <c r="P332" s="208"/>
      <c r="Q332" s="208"/>
      <c r="R332" s="208"/>
      <c r="S332" s="208"/>
      <c r="T332" s="162">
        <f>IF(D332&gt;0,(VLOOKUP(D332,Families!$A$5:$I$196,3,0)),0)</f>
        <v>0</v>
      </c>
      <c r="U332" s="163">
        <f>IF(D332&gt;0,(VLOOKUP(D332,Families!$A$5:$I$196,7,0)),0)</f>
        <v>0</v>
      </c>
      <c r="V332" s="171">
        <f>IF(D332&gt;0,(VLOOKUP(D332,Families!$A$5:$I$196,8,0)),0)</f>
        <v>0</v>
      </c>
      <c r="W332" s="172">
        <f>IF(D332&gt;0,(VLOOKUP(D332,Families!$A$5:$I$196,9,0)),0)</f>
        <v>0</v>
      </c>
    </row>
    <row r="333" spans="1:23" s="173" customFormat="1" ht="15" customHeight="1" x14ac:dyDescent="0.3">
      <c r="A333" s="257"/>
      <c r="B333" s="258"/>
      <c r="C333" s="258"/>
      <c r="D333" s="250"/>
      <c r="E333" s="156">
        <f>IF(D333&gt;0,(VLOOKUP(D333,Families!$A$5:$I$196,2,0)),0)</f>
        <v>0</v>
      </c>
      <c r="F333" s="157"/>
      <c r="G333" s="157" t="s">
        <v>46</v>
      </c>
      <c r="H333" s="158"/>
      <c r="I333" s="159">
        <f>IF(F333=0,0,(H333*(VLOOKUP(F333,'Fee Schedule'!$C$2:$D$40,2,FALSE))))</f>
        <v>0</v>
      </c>
      <c r="J333" s="160" t="b">
        <f>IF(D333&gt;0,(IF(F333='Fee Schedule'!$C$2,'Fee Schedule'!$G$2,(IF(F333='Fee Schedule'!$C$3,'Fee Schedule'!$G$2,(IF(F333='Fee Schedule'!$C$4,'Fee Schedule'!$G$2,(IF(F333='Fee Schedule'!$C$5,'Fee Schedule'!$G$2,(IF(F333='Fee Schedule'!$C$6,'Fee Schedule'!$G$2,(IF(F333='Fee Schedule'!$C$7,'Fee Schedule'!$G$2,(IF(F333='Fee Schedule'!$C$14,'Fee Schedule'!$G$2,(IF(F333='Fee Schedule'!$C$26,'Fee Schedule'!$G$2,(VLOOKUP(D333,Families!$A$5:$I$196,4,0)))))))))))))))))))</f>
        <v>0</v>
      </c>
      <c r="K333" s="157"/>
      <c r="L333" s="178" t="b">
        <f>IF(D333&gt;0,(VLOOKUP(D333,Families!$A$5:$I$196,5,0)))</f>
        <v>0</v>
      </c>
      <c r="M333" s="222"/>
      <c r="N333" s="208"/>
      <c r="O333" s="208"/>
      <c r="P333" s="208"/>
      <c r="Q333" s="208"/>
      <c r="R333" s="208"/>
      <c r="S333" s="208"/>
      <c r="T333" s="162">
        <f>IF(D333&gt;0,(VLOOKUP(D333,Families!$A$5:$I$196,3,0)),0)</f>
        <v>0</v>
      </c>
      <c r="U333" s="163">
        <f>IF(D333&gt;0,(VLOOKUP(D333,Families!$A$5:$I$196,7,0)),0)</f>
        <v>0</v>
      </c>
      <c r="V333" s="171">
        <f>IF(D333&gt;0,(VLOOKUP(D333,Families!$A$5:$I$196,8,0)),0)</f>
        <v>0</v>
      </c>
      <c r="W333" s="172">
        <f>IF(D333&gt;0,(VLOOKUP(D333,Families!$A$5:$I$196,9,0)),0)</f>
        <v>0</v>
      </c>
    </row>
    <row r="334" spans="1:23" s="173" customFormat="1" ht="15" customHeight="1" x14ac:dyDescent="0.3">
      <c r="A334" s="257"/>
      <c r="B334" s="258"/>
      <c r="C334" s="258"/>
      <c r="D334" s="250"/>
      <c r="E334" s="156">
        <f>IF(D334&gt;0,(VLOOKUP(D334,Families!$A$5:$I$196,2,0)),0)</f>
        <v>0</v>
      </c>
      <c r="F334" s="157"/>
      <c r="G334" s="157" t="s">
        <v>46</v>
      </c>
      <c r="H334" s="158"/>
      <c r="I334" s="159">
        <f>IF(F334=0,0,(H334*(VLOOKUP(F334,'Fee Schedule'!$C$2:$D$40,2,FALSE))))</f>
        <v>0</v>
      </c>
      <c r="J334" s="160" t="b">
        <f>IF(D334&gt;0,(IF(F334='Fee Schedule'!$C$2,'Fee Schedule'!$G$2,(IF(F334='Fee Schedule'!$C$3,'Fee Schedule'!$G$2,(IF(F334='Fee Schedule'!$C$4,'Fee Schedule'!$G$2,(IF(F334='Fee Schedule'!$C$5,'Fee Schedule'!$G$2,(IF(F334='Fee Schedule'!$C$6,'Fee Schedule'!$G$2,(IF(F334='Fee Schedule'!$C$7,'Fee Schedule'!$G$2,(IF(F334='Fee Schedule'!$C$14,'Fee Schedule'!$G$2,(IF(F334='Fee Schedule'!$C$26,'Fee Schedule'!$G$2,(VLOOKUP(D334,Families!$A$5:$I$196,4,0)))))))))))))))))))</f>
        <v>0</v>
      </c>
      <c r="K334" s="157"/>
      <c r="L334" s="178" t="b">
        <f>IF(D334&gt;0,(VLOOKUP(D334,Families!$A$5:$I$196,5,0)))</f>
        <v>0</v>
      </c>
      <c r="M334" s="222"/>
      <c r="N334" s="208"/>
      <c r="O334" s="208"/>
      <c r="P334" s="208"/>
      <c r="Q334" s="208"/>
      <c r="R334" s="208"/>
      <c r="S334" s="208"/>
      <c r="T334" s="162">
        <f>IF(D334&gt;0,(VLOOKUP(D334,Families!$A$5:$I$196,3,0)),0)</f>
        <v>0</v>
      </c>
      <c r="U334" s="163">
        <f>IF(D334&gt;0,(VLOOKUP(D334,Families!$A$5:$I$196,7,0)),0)</f>
        <v>0</v>
      </c>
      <c r="V334" s="171">
        <f>IF(D334&gt;0,(VLOOKUP(D334,Families!$A$5:$I$196,8,0)),0)</f>
        <v>0</v>
      </c>
      <c r="W334" s="172">
        <f>IF(D334&gt;0,(VLOOKUP(D334,Families!$A$5:$I$196,9,0)),0)</f>
        <v>0</v>
      </c>
    </row>
    <row r="335" spans="1:23" s="173" customFormat="1" ht="15" customHeight="1" x14ac:dyDescent="0.3">
      <c r="A335" s="257"/>
      <c r="B335" s="258"/>
      <c r="C335" s="258"/>
      <c r="D335" s="250"/>
      <c r="E335" s="156">
        <f>IF(D335&gt;0,(VLOOKUP(D335,Families!$A$5:$I$196,2,0)),0)</f>
        <v>0</v>
      </c>
      <c r="F335" s="157"/>
      <c r="G335" s="157" t="s">
        <v>46</v>
      </c>
      <c r="H335" s="158"/>
      <c r="I335" s="159">
        <f>IF(F335=0,0,(H335*(VLOOKUP(F335,'Fee Schedule'!$C$2:$D$40,2,FALSE))))</f>
        <v>0</v>
      </c>
      <c r="J335" s="160" t="b">
        <f>IF(D335&gt;0,(IF(F335='Fee Schedule'!$C$2,'Fee Schedule'!$G$2,(IF(F335='Fee Schedule'!$C$3,'Fee Schedule'!$G$2,(IF(F335='Fee Schedule'!$C$4,'Fee Schedule'!$G$2,(IF(F335='Fee Schedule'!$C$5,'Fee Schedule'!$G$2,(IF(F335='Fee Schedule'!$C$6,'Fee Schedule'!$G$2,(IF(F335='Fee Schedule'!$C$7,'Fee Schedule'!$G$2,(IF(F335='Fee Schedule'!$C$14,'Fee Schedule'!$G$2,(IF(F335='Fee Schedule'!$C$26,'Fee Schedule'!$G$2,(VLOOKUP(D335,Families!$A$5:$I$196,4,0)))))))))))))))))))</f>
        <v>0</v>
      </c>
      <c r="K335" s="157"/>
      <c r="L335" s="178" t="b">
        <f>IF(D335&gt;0,(VLOOKUP(D335,Families!$A$5:$I$196,5,0)))</f>
        <v>0</v>
      </c>
      <c r="M335" s="222"/>
      <c r="N335" s="208"/>
      <c r="O335" s="208"/>
      <c r="P335" s="208"/>
      <c r="Q335" s="208"/>
      <c r="R335" s="208"/>
      <c r="S335" s="208"/>
      <c r="T335" s="162">
        <f>IF(D335&gt;0,(VLOOKUP(D335,Families!$A$5:$I$196,3,0)),0)</f>
        <v>0</v>
      </c>
      <c r="U335" s="163">
        <f>IF(D335&gt;0,(VLOOKUP(D335,Families!$A$5:$I$196,7,0)),0)</f>
        <v>0</v>
      </c>
      <c r="V335" s="171">
        <f>IF(D335&gt;0,(VLOOKUP(D335,Families!$A$5:$I$196,8,0)),0)</f>
        <v>0</v>
      </c>
      <c r="W335" s="172">
        <f>IF(D335&gt;0,(VLOOKUP(D335,Families!$A$5:$I$196,9,0)),0)</f>
        <v>0</v>
      </c>
    </row>
    <row r="336" spans="1:23" s="173" customFormat="1" ht="15" customHeight="1" x14ac:dyDescent="0.3">
      <c r="A336" s="257"/>
      <c r="B336" s="258"/>
      <c r="C336" s="258"/>
      <c r="D336" s="250"/>
      <c r="E336" s="156">
        <f>IF(D336&gt;0,(VLOOKUP(D336,Families!$A$5:$I$196,2,0)),0)</f>
        <v>0</v>
      </c>
      <c r="F336" s="157"/>
      <c r="G336" s="157" t="s">
        <v>46</v>
      </c>
      <c r="H336" s="158"/>
      <c r="I336" s="159">
        <f>IF(F336=0,0,(H336*(VLOOKUP(F336,'Fee Schedule'!$C$2:$D$40,2,FALSE))))</f>
        <v>0</v>
      </c>
      <c r="J336" s="160" t="b">
        <f>IF(D336&gt;0,(IF(F336='Fee Schedule'!$C$2,'Fee Schedule'!$G$2,(IF(F336='Fee Schedule'!$C$3,'Fee Schedule'!$G$2,(IF(F336='Fee Schedule'!$C$4,'Fee Schedule'!$G$2,(IF(F336='Fee Schedule'!$C$5,'Fee Schedule'!$G$2,(IF(F336='Fee Schedule'!$C$6,'Fee Schedule'!$G$2,(IF(F336='Fee Schedule'!$C$7,'Fee Schedule'!$G$2,(IF(F336='Fee Schedule'!$C$14,'Fee Schedule'!$G$2,(IF(F336='Fee Schedule'!$C$26,'Fee Schedule'!$G$2,(VLOOKUP(D336,Families!$A$5:$I$196,4,0)))))))))))))))))))</f>
        <v>0</v>
      </c>
      <c r="K336" s="157"/>
      <c r="L336" s="178" t="b">
        <f>IF(D336&gt;0,(VLOOKUP(D336,Families!$A$5:$I$196,5,0)))</f>
        <v>0</v>
      </c>
      <c r="M336" s="222"/>
      <c r="N336" s="208"/>
      <c r="O336" s="208"/>
      <c r="P336" s="208"/>
      <c r="Q336" s="208"/>
      <c r="R336" s="208"/>
      <c r="S336" s="208"/>
      <c r="T336" s="162">
        <f>IF(D336&gt;0,(VLOOKUP(D336,Families!$A$5:$I$196,3,0)),0)</f>
        <v>0</v>
      </c>
      <c r="U336" s="163">
        <f>IF(D336&gt;0,(VLOOKUP(D336,Families!$A$5:$I$196,7,0)),0)</f>
        <v>0</v>
      </c>
      <c r="V336" s="171">
        <f>IF(D336&gt;0,(VLOOKUP(D336,Families!$A$5:$I$196,8,0)),0)</f>
        <v>0</v>
      </c>
      <c r="W336" s="172">
        <f>IF(D336&gt;0,(VLOOKUP(D336,Families!$A$5:$I$196,9,0)),0)</f>
        <v>0</v>
      </c>
    </row>
    <row r="337" spans="1:23" s="173" customFormat="1" ht="15" customHeight="1" x14ac:dyDescent="0.3">
      <c r="A337" s="257"/>
      <c r="B337" s="258"/>
      <c r="C337" s="258"/>
      <c r="D337" s="250"/>
      <c r="E337" s="156">
        <f>IF(D337&gt;0,(VLOOKUP(D337,Families!$A$5:$I$196,2,0)),0)</f>
        <v>0</v>
      </c>
      <c r="F337" s="157"/>
      <c r="G337" s="157" t="s">
        <v>46</v>
      </c>
      <c r="H337" s="158"/>
      <c r="I337" s="159">
        <f>IF(F337=0,0,(H337*(VLOOKUP(F337,'Fee Schedule'!$C$2:$D$40,2,FALSE))))</f>
        <v>0</v>
      </c>
      <c r="J337" s="160" t="b">
        <f>IF(D337&gt;0,(IF(F337='Fee Schedule'!$C$2,'Fee Schedule'!$G$2,(IF(F337='Fee Schedule'!$C$3,'Fee Schedule'!$G$2,(IF(F337='Fee Schedule'!$C$4,'Fee Schedule'!$G$2,(IF(F337='Fee Schedule'!$C$5,'Fee Schedule'!$G$2,(IF(F337='Fee Schedule'!$C$6,'Fee Schedule'!$G$2,(IF(F337='Fee Schedule'!$C$7,'Fee Schedule'!$G$2,(IF(F337='Fee Schedule'!$C$14,'Fee Schedule'!$G$2,(IF(F337='Fee Schedule'!$C$26,'Fee Schedule'!$G$2,(VLOOKUP(D337,Families!$A$5:$I$196,4,0)))))))))))))))))))</f>
        <v>0</v>
      </c>
      <c r="K337" s="157"/>
      <c r="L337" s="178" t="b">
        <f>IF(D337&gt;0,(VLOOKUP(D337,Families!$A$5:$I$196,5,0)))</f>
        <v>0</v>
      </c>
      <c r="M337" s="222"/>
      <c r="N337" s="208"/>
      <c r="O337" s="208"/>
      <c r="P337" s="208"/>
      <c r="Q337" s="208"/>
      <c r="R337" s="208"/>
      <c r="S337" s="208"/>
      <c r="T337" s="162">
        <f>IF(D337&gt;0,(VLOOKUP(D337,Families!$A$5:$I$196,3,0)),0)</f>
        <v>0</v>
      </c>
      <c r="U337" s="163">
        <f>IF(D337&gt;0,(VLOOKUP(D337,Families!$A$5:$I$196,7,0)),0)</f>
        <v>0</v>
      </c>
      <c r="V337" s="171">
        <f>IF(D337&gt;0,(VLOOKUP(D337,Families!$A$5:$I$196,8,0)),0)</f>
        <v>0</v>
      </c>
      <c r="W337" s="172">
        <f>IF(D337&gt;0,(VLOOKUP(D337,Families!$A$5:$I$196,9,0)),0)</f>
        <v>0</v>
      </c>
    </row>
    <row r="338" spans="1:23" s="173" customFormat="1" ht="15" customHeight="1" x14ac:dyDescent="0.3">
      <c r="A338" s="257"/>
      <c r="B338" s="258"/>
      <c r="C338" s="258"/>
      <c r="D338" s="250"/>
      <c r="E338" s="156">
        <f>IF(D338&gt;0,(VLOOKUP(D338,Families!$A$5:$I$196,2,0)),0)</f>
        <v>0</v>
      </c>
      <c r="F338" s="157"/>
      <c r="G338" s="157" t="s">
        <v>46</v>
      </c>
      <c r="H338" s="158"/>
      <c r="I338" s="159">
        <f>IF(F338=0,0,(H338*(VLOOKUP(F338,'Fee Schedule'!$C$2:$D$40,2,FALSE))))</f>
        <v>0</v>
      </c>
      <c r="J338" s="160" t="b">
        <f>IF(D338&gt;0,(IF(F338='Fee Schedule'!$C$2,'Fee Schedule'!$G$2,(IF(F338='Fee Schedule'!$C$3,'Fee Schedule'!$G$2,(IF(F338='Fee Schedule'!$C$4,'Fee Schedule'!$G$2,(IF(F338='Fee Schedule'!$C$5,'Fee Schedule'!$G$2,(IF(F338='Fee Schedule'!$C$6,'Fee Schedule'!$G$2,(IF(F338='Fee Schedule'!$C$7,'Fee Schedule'!$G$2,(IF(F338='Fee Schedule'!$C$14,'Fee Schedule'!$G$2,(IF(F338='Fee Schedule'!$C$26,'Fee Schedule'!$G$2,(VLOOKUP(D338,Families!$A$5:$I$196,4,0)))))))))))))))))))</f>
        <v>0</v>
      </c>
      <c r="K338" s="157"/>
      <c r="L338" s="178" t="b">
        <f>IF(D338&gt;0,(VLOOKUP(D338,Families!$A$5:$I$196,5,0)))</f>
        <v>0</v>
      </c>
      <c r="M338" s="222"/>
      <c r="N338" s="208"/>
      <c r="O338" s="208"/>
      <c r="P338" s="208"/>
      <c r="Q338" s="208"/>
      <c r="R338" s="208"/>
      <c r="S338" s="208"/>
      <c r="T338" s="162">
        <f>IF(D338&gt;0,(VLOOKUP(D338,Families!$A$5:$I$196,3,0)),0)</f>
        <v>0</v>
      </c>
      <c r="U338" s="163">
        <f>IF(D338&gt;0,(VLOOKUP(D338,Families!$A$5:$I$196,7,0)),0)</f>
        <v>0</v>
      </c>
      <c r="V338" s="171">
        <f>IF(D338&gt;0,(VLOOKUP(D338,Families!$A$5:$I$196,8,0)),0)</f>
        <v>0</v>
      </c>
      <c r="W338" s="172">
        <f>IF(D338&gt;0,(VLOOKUP(D338,Families!$A$5:$I$196,9,0)),0)</f>
        <v>0</v>
      </c>
    </row>
    <row r="339" spans="1:23" s="173" customFormat="1" ht="15" customHeight="1" x14ac:dyDescent="0.3">
      <c r="A339" s="257"/>
      <c r="B339" s="258"/>
      <c r="C339" s="258"/>
      <c r="D339" s="250"/>
      <c r="E339" s="156">
        <f>IF(D339&gt;0,(VLOOKUP(D339,Families!$A$5:$I$196,2,0)),0)</f>
        <v>0</v>
      </c>
      <c r="F339" s="157"/>
      <c r="G339" s="157" t="s">
        <v>46</v>
      </c>
      <c r="H339" s="158"/>
      <c r="I339" s="159">
        <f>IF(F339=0,0,(H339*(VLOOKUP(F339,'Fee Schedule'!$C$2:$D$40,2,FALSE))))</f>
        <v>0</v>
      </c>
      <c r="J339" s="160" t="b">
        <f>IF(D339&gt;0,(IF(F339='Fee Schedule'!$C$2,'Fee Schedule'!$G$2,(IF(F339='Fee Schedule'!$C$3,'Fee Schedule'!$G$2,(IF(F339='Fee Schedule'!$C$4,'Fee Schedule'!$G$2,(IF(F339='Fee Schedule'!$C$5,'Fee Schedule'!$G$2,(IF(F339='Fee Schedule'!$C$6,'Fee Schedule'!$G$2,(IF(F339='Fee Schedule'!$C$7,'Fee Schedule'!$G$2,(IF(F339='Fee Schedule'!$C$14,'Fee Schedule'!$G$2,(IF(F339='Fee Schedule'!$C$26,'Fee Schedule'!$G$2,(VLOOKUP(D339,Families!$A$5:$I$196,4,0)))))))))))))))))))</f>
        <v>0</v>
      </c>
      <c r="K339" s="157"/>
      <c r="L339" s="178" t="b">
        <f>IF(D339&gt;0,(VLOOKUP(D339,Families!$A$5:$I$196,5,0)))</f>
        <v>0</v>
      </c>
      <c r="M339" s="222"/>
      <c r="N339" s="208"/>
      <c r="O339" s="208"/>
      <c r="P339" s="208"/>
      <c r="Q339" s="208"/>
      <c r="R339" s="208"/>
      <c r="S339" s="208"/>
      <c r="T339" s="162">
        <f>IF(D339&gt;0,(VLOOKUP(D339,Families!$A$5:$I$196,3,0)),0)</f>
        <v>0</v>
      </c>
      <c r="U339" s="163">
        <f>IF(D339&gt;0,(VLOOKUP(D339,Families!$A$5:$I$196,7,0)),0)</f>
        <v>0</v>
      </c>
      <c r="V339" s="171">
        <f>IF(D339&gt;0,(VLOOKUP(D339,Families!$A$5:$I$196,8,0)),0)</f>
        <v>0</v>
      </c>
      <c r="W339" s="172">
        <f>IF(D339&gt;0,(VLOOKUP(D339,Families!$A$5:$I$196,9,0)),0)</f>
        <v>0</v>
      </c>
    </row>
    <row r="340" spans="1:23" s="173" customFormat="1" ht="15" customHeight="1" x14ac:dyDescent="0.3">
      <c r="A340" s="257"/>
      <c r="B340" s="258"/>
      <c r="C340" s="258"/>
      <c r="D340" s="250"/>
      <c r="E340" s="156">
        <f>IF(D340&gt;0,(VLOOKUP(D340,Families!$A$5:$I$196,2,0)),0)</f>
        <v>0</v>
      </c>
      <c r="F340" s="157"/>
      <c r="G340" s="157" t="s">
        <v>46</v>
      </c>
      <c r="H340" s="158"/>
      <c r="I340" s="159">
        <f>IF(F340=0,0,(H340*(VLOOKUP(F340,'Fee Schedule'!$C$2:$D$40,2,FALSE))))</f>
        <v>0</v>
      </c>
      <c r="J340" s="160" t="b">
        <f>IF(D340&gt;0,(IF(F340='Fee Schedule'!$C$2,'Fee Schedule'!$G$2,(IF(F340='Fee Schedule'!$C$3,'Fee Schedule'!$G$2,(IF(F340='Fee Schedule'!$C$4,'Fee Schedule'!$G$2,(IF(F340='Fee Schedule'!$C$5,'Fee Schedule'!$G$2,(IF(F340='Fee Schedule'!$C$6,'Fee Schedule'!$G$2,(IF(F340='Fee Schedule'!$C$7,'Fee Schedule'!$G$2,(IF(F340='Fee Schedule'!$C$14,'Fee Schedule'!$G$2,(IF(F340='Fee Schedule'!$C$26,'Fee Schedule'!$G$2,(VLOOKUP(D340,Families!$A$5:$I$196,4,0)))))))))))))))))))</f>
        <v>0</v>
      </c>
      <c r="K340" s="157"/>
      <c r="L340" s="178" t="b">
        <f>IF(D340&gt;0,(VLOOKUP(D340,Families!$A$5:$I$196,5,0)))</f>
        <v>0</v>
      </c>
      <c r="M340" s="222"/>
      <c r="N340" s="208"/>
      <c r="O340" s="208"/>
      <c r="P340" s="208"/>
      <c r="Q340" s="208"/>
      <c r="R340" s="208"/>
      <c r="S340" s="208"/>
      <c r="T340" s="162">
        <f>IF(D340&gt;0,(VLOOKUP(D340,Families!$A$5:$I$196,3,0)),0)</f>
        <v>0</v>
      </c>
      <c r="U340" s="163">
        <f>IF(D340&gt;0,(VLOOKUP(D340,Families!$A$5:$I$196,7,0)),0)</f>
        <v>0</v>
      </c>
      <c r="V340" s="171">
        <f>IF(D340&gt;0,(VLOOKUP(D340,Families!$A$5:$I$196,8,0)),0)</f>
        <v>0</v>
      </c>
      <c r="W340" s="172">
        <f>IF(D340&gt;0,(VLOOKUP(D340,Families!$A$5:$I$196,9,0)),0)</f>
        <v>0</v>
      </c>
    </row>
    <row r="341" spans="1:23" s="173" customFormat="1" ht="15" customHeight="1" x14ac:dyDescent="0.3">
      <c r="A341" s="257"/>
      <c r="B341" s="258"/>
      <c r="C341" s="258"/>
      <c r="D341" s="250"/>
      <c r="E341" s="156">
        <f>IF(D341&gt;0,(VLOOKUP(D341,Families!$A$5:$I$196,2,0)),0)</f>
        <v>0</v>
      </c>
      <c r="F341" s="157"/>
      <c r="G341" s="157" t="s">
        <v>46</v>
      </c>
      <c r="H341" s="158"/>
      <c r="I341" s="159">
        <f>IF(F341=0,0,(H341*(VLOOKUP(F341,'Fee Schedule'!$C$2:$D$40,2,FALSE))))</f>
        <v>0</v>
      </c>
      <c r="J341" s="160" t="b">
        <f>IF(D341&gt;0,(IF(F341='Fee Schedule'!$C$2,'Fee Schedule'!$G$2,(IF(F341='Fee Schedule'!$C$3,'Fee Schedule'!$G$2,(IF(F341='Fee Schedule'!$C$4,'Fee Schedule'!$G$2,(IF(F341='Fee Schedule'!$C$5,'Fee Schedule'!$G$2,(IF(F341='Fee Schedule'!$C$6,'Fee Schedule'!$G$2,(IF(F341='Fee Schedule'!$C$7,'Fee Schedule'!$G$2,(IF(F341='Fee Schedule'!$C$14,'Fee Schedule'!$G$2,(IF(F341='Fee Schedule'!$C$26,'Fee Schedule'!$G$2,(VLOOKUP(D341,Families!$A$5:$I$196,4,0)))))))))))))))))))</f>
        <v>0</v>
      </c>
      <c r="K341" s="157"/>
      <c r="L341" s="178" t="b">
        <f>IF(D341&gt;0,(VLOOKUP(D341,Families!$A$5:$I$196,5,0)))</f>
        <v>0</v>
      </c>
      <c r="M341" s="222"/>
      <c r="N341" s="208"/>
      <c r="O341" s="208"/>
      <c r="P341" s="208"/>
      <c r="Q341" s="208"/>
      <c r="R341" s="208"/>
      <c r="S341" s="208"/>
      <c r="T341" s="162">
        <f>IF(D341&gt;0,(VLOOKUP(D341,Families!$A$5:$I$196,3,0)),0)</f>
        <v>0</v>
      </c>
      <c r="U341" s="163">
        <f>IF(D341&gt;0,(VLOOKUP(D341,Families!$A$5:$I$196,7,0)),0)</f>
        <v>0</v>
      </c>
      <c r="V341" s="171">
        <f>IF(D341&gt;0,(VLOOKUP(D341,Families!$A$5:$I$196,8,0)),0)</f>
        <v>0</v>
      </c>
      <c r="W341" s="172">
        <f>IF(D341&gt;0,(VLOOKUP(D341,Families!$A$5:$I$196,9,0)),0)</f>
        <v>0</v>
      </c>
    </row>
    <row r="342" spans="1:23" s="173" customFormat="1" ht="15" customHeight="1" x14ac:dyDescent="0.3">
      <c r="A342" s="257"/>
      <c r="B342" s="258"/>
      <c r="C342" s="258"/>
      <c r="D342" s="250"/>
      <c r="E342" s="156">
        <f>IF(D342&gt;0,(VLOOKUP(D342,Families!$A$5:$I$196,2,0)),0)</f>
        <v>0</v>
      </c>
      <c r="F342" s="157"/>
      <c r="G342" s="157" t="s">
        <v>46</v>
      </c>
      <c r="H342" s="158"/>
      <c r="I342" s="159">
        <f>IF(F342=0,0,(H342*(VLOOKUP(F342,'Fee Schedule'!$C$2:$D$40,2,FALSE))))</f>
        <v>0</v>
      </c>
      <c r="J342" s="160" t="b">
        <f>IF(D342&gt;0,(IF(F342='Fee Schedule'!$C$2,'Fee Schedule'!$G$2,(IF(F342='Fee Schedule'!$C$3,'Fee Schedule'!$G$2,(IF(F342='Fee Schedule'!$C$4,'Fee Schedule'!$G$2,(IF(F342='Fee Schedule'!$C$5,'Fee Schedule'!$G$2,(IF(F342='Fee Schedule'!$C$6,'Fee Schedule'!$G$2,(IF(F342='Fee Schedule'!$C$7,'Fee Schedule'!$G$2,(IF(F342='Fee Schedule'!$C$14,'Fee Schedule'!$G$2,(IF(F342='Fee Schedule'!$C$26,'Fee Schedule'!$G$2,(VLOOKUP(D342,Families!$A$5:$I$196,4,0)))))))))))))))))))</f>
        <v>0</v>
      </c>
      <c r="K342" s="157"/>
      <c r="L342" s="178" t="b">
        <f>IF(D342&gt;0,(VLOOKUP(D342,Families!$A$5:$I$196,5,0)))</f>
        <v>0</v>
      </c>
      <c r="M342" s="222"/>
      <c r="N342" s="208"/>
      <c r="O342" s="208"/>
      <c r="P342" s="208"/>
      <c r="Q342" s="208"/>
      <c r="R342" s="208"/>
      <c r="S342" s="208"/>
      <c r="T342" s="162">
        <f>IF(D342&gt;0,(VLOOKUP(D342,Families!$A$5:$I$196,3,0)),0)</f>
        <v>0</v>
      </c>
      <c r="U342" s="163">
        <f>IF(D342&gt;0,(VLOOKUP(D342,Families!$A$5:$I$196,7,0)),0)</f>
        <v>0</v>
      </c>
      <c r="V342" s="171">
        <f>IF(D342&gt;0,(VLOOKUP(D342,Families!$A$5:$I$196,8,0)),0)</f>
        <v>0</v>
      </c>
      <c r="W342" s="172">
        <f>IF(D342&gt;0,(VLOOKUP(D342,Families!$A$5:$I$196,9,0)),0)</f>
        <v>0</v>
      </c>
    </row>
    <row r="343" spans="1:23" s="173" customFormat="1" ht="15" customHeight="1" x14ac:dyDescent="0.3">
      <c r="A343" s="257"/>
      <c r="B343" s="258"/>
      <c r="C343" s="258"/>
      <c r="D343" s="250"/>
      <c r="E343" s="156">
        <f>IF(D343&gt;0,(VLOOKUP(D343,Families!$A$5:$I$196,2,0)),0)</f>
        <v>0</v>
      </c>
      <c r="F343" s="157"/>
      <c r="G343" s="157" t="s">
        <v>46</v>
      </c>
      <c r="H343" s="158"/>
      <c r="I343" s="159">
        <f>IF(F343=0,0,(H343*(VLOOKUP(F343,'Fee Schedule'!$C$2:$D$40,2,FALSE))))</f>
        <v>0</v>
      </c>
      <c r="J343" s="160" t="b">
        <f>IF(D343&gt;0,(IF(F343='Fee Schedule'!$C$2,'Fee Schedule'!$G$2,(IF(F343='Fee Schedule'!$C$3,'Fee Schedule'!$G$2,(IF(F343='Fee Schedule'!$C$4,'Fee Schedule'!$G$2,(IF(F343='Fee Schedule'!$C$5,'Fee Schedule'!$G$2,(IF(F343='Fee Schedule'!$C$6,'Fee Schedule'!$G$2,(IF(F343='Fee Schedule'!$C$7,'Fee Schedule'!$G$2,(IF(F343='Fee Schedule'!$C$14,'Fee Schedule'!$G$2,(IF(F343='Fee Schedule'!$C$26,'Fee Schedule'!$G$2,(VLOOKUP(D343,Families!$A$5:$I$196,4,0)))))))))))))))))))</f>
        <v>0</v>
      </c>
      <c r="K343" s="157"/>
      <c r="L343" s="178" t="b">
        <f>IF(D343&gt;0,(VLOOKUP(D343,Families!$A$5:$I$196,5,0)))</f>
        <v>0</v>
      </c>
      <c r="M343" s="222"/>
      <c r="N343" s="208"/>
      <c r="O343" s="208"/>
      <c r="P343" s="208"/>
      <c r="Q343" s="208"/>
      <c r="R343" s="208"/>
      <c r="S343" s="208"/>
      <c r="T343" s="162">
        <f>IF(D343&gt;0,(VLOOKUP(D343,Families!$A$5:$I$196,3,0)),0)</f>
        <v>0</v>
      </c>
      <c r="U343" s="163">
        <f>IF(D343&gt;0,(VLOOKUP(D343,Families!$A$5:$I$196,7,0)),0)</f>
        <v>0</v>
      </c>
      <c r="V343" s="171">
        <f>IF(D343&gt;0,(VLOOKUP(D343,Families!$A$5:$I$196,8,0)),0)</f>
        <v>0</v>
      </c>
      <c r="W343" s="172">
        <f>IF(D343&gt;0,(VLOOKUP(D343,Families!$A$5:$I$196,9,0)),0)</f>
        <v>0</v>
      </c>
    </row>
    <row r="344" spans="1:23" s="173" customFormat="1" ht="15" customHeight="1" x14ac:dyDescent="0.3">
      <c r="A344" s="257"/>
      <c r="B344" s="258"/>
      <c r="C344" s="258"/>
      <c r="D344" s="250"/>
      <c r="E344" s="156">
        <f>IF(D344&gt;0,(VLOOKUP(D344,Families!$A$5:$I$196,2,0)),0)</f>
        <v>0</v>
      </c>
      <c r="F344" s="157"/>
      <c r="G344" s="157" t="s">
        <v>46</v>
      </c>
      <c r="H344" s="158"/>
      <c r="I344" s="159">
        <f>IF(F344=0,0,(H344*(VLOOKUP(F344,'Fee Schedule'!$C$2:$D$40,2,FALSE))))</f>
        <v>0</v>
      </c>
      <c r="J344" s="160" t="b">
        <f>IF(D344&gt;0,(IF(F344='Fee Schedule'!$C$2,'Fee Schedule'!$G$2,(IF(F344='Fee Schedule'!$C$3,'Fee Schedule'!$G$2,(IF(F344='Fee Schedule'!$C$4,'Fee Schedule'!$G$2,(IF(F344='Fee Schedule'!$C$5,'Fee Schedule'!$G$2,(IF(F344='Fee Schedule'!$C$6,'Fee Schedule'!$G$2,(IF(F344='Fee Schedule'!$C$7,'Fee Schedule'!$G$2,(IF(F344='Fee Schedule'!$C$14,'Fee Schedule'!$G$2,(IF(F344='Fee Schedule'!$C$26,'Fee Schedule'!$G$2,(VLOOKUP(D344,Families!$A$5:$I$196,4,0)))))))))))))))))))</f>
        <v>0</v>
      </c>
      <c r="K344" s="157"/>
      <c r="L344" s="178" t="b">
        <f>IF(D344&gt;0,(VLOOKUP(D344,Families!$A$5:$I$196,5,0)))</f>
        <v>0</v>
      </c>
      <c r="M344" s="222"/>
      <c r="N344" s="208"/>
      <c r="O344" s="208"/>
      <c r="P344" s="208"/>
      <c r="Q344" s="208"/>
      <c r="R344" s="208"/>
      <c r="S344" s="208"/>
      <c r="T344" s="162">
        <f>IF(D344&gt;0,(VLOOKUP(D344,Families!$A$5:$I$196,3,0)),0)</f>
        <v>0</v>
      </c>
      <c r="U344" s="163">
        <f>IF(D344&gt;0,(VLOOKUP(D344,Families!$A$5:$I$196,7,0)),0)</f>
        <v>0</v>
      </c>
      <c r="V344" s="171">
        <f>IF(D344&gt;0,(VLOOKUP(D344,Families!$A$5:$I$196,8,0)),0)</f>
        <v>0</v>
      </c>
      <c r="W344" s="172">
        <f>IF(D344&gt;0,(VLOOKUP(D344,Families!$A$5:$I$196,9,0)),0)</f>
        <v>0</v>
      </c>
    </row>
    <row r="345" spans="1:23" s="173" customFormat="1" ht="15" customHeight="1" x14ac:dyDescent="0.3">
      <c r="A345" s="257"/>
      <c r="B345" s="258"/>
      <c r="C345" s="258"/>
      <c r="D345" s="250"/>
      <c r="E345" s="156">
        <f>IF(D345&gt;0,(VLOOKUP(D345,Families!$A$5:$I$196,2,0)),0)</f>
        <v>0</v>
      </c>
      <c r="F345" s="157"/>
      <c r="G345" s="157" t="s">
        <v>46</v>
      </c>
      <c r="H345" s="158"/>
      <c r="I345" s="159">
        <f>IF(F345=0,0,(H345*(VLOOKUP(F345,'Fee Schedule'!$C$2:$D$40,2,FALSE))))</f>
        <v>0</v>
      </c>
      <c r="J345" s="160" t="b">
        <f>IF(D345&gt;0,(IF(F345='Fee Schedule'!$C$2,'Fee Schedule'!$G$2,(IF(F345='Fee Schedule'!$C$3,'Fee Schedule'!$G$2,(IF(F345='Fee Schedule'!$C$4,'Fee Schedule'!$G$2,(IF(F345='Fee Schedule'!$C$5,'Fee Schedule'!$G$2,(IF(F345='Fee Schedule'!$C$6,'Fee Schedule'!$G$2,(IF(F345='Fee Schedule'!$C$7,'Fee Schedule'!$G$2,(IF(F345='Fee Schedule'!$C$14,'Fee Schedule'!$G$2,(IF(F345='Fee Schedule'!$C$26,'Fee Schedule'!$G$2,(VLOOKUP(D345,Families!$A$5:$I$196,4,0)))))))))))))))))))</f>
        <v>0</v>
      </c>
      <c r="K345" s="157"/>
      <c r="L345" s="178" t="b">
        <f>IF(D345&gt;0,(VLOOKUP(D345,Families!$A$5:$I$196,5,0)))</f>
        <v>0</v>
      </c>
      <c r="M345" s="222"/>
      <c r="N345" s="208"/>
      <c r="O345" s="208"/>
      <c r="P345" s="208"/>
      <c r="Q345" s="208"/>
      <c r="R345" s="208"/>
      <c r="S345" s="208"/>
      <c r="T345" s="162">
        <f>IF(D345&gt;0,(VLOOKUP(D345,Families!$A$5:$I$196,3,0)),0)</f>
        <v>0</v>
      </c>
      <c r="U345" s="163">
        <f>IF(D345&gt;0,(VLOOKUP(D345,Families!$A$5:$I$196,7,0)),0)</f>
        <v>0</v>
      </c>
      <c r="V345" s="171">
        <f>IF(D345&gt;0,(VLOOKUP(D345,Families!$A$5:$I$196,8,0)),0)</f>
        <v>0</v>
      </c>
      <c r="W345" s="172">
        <f>IF(D345&gt;0,(VLOOKUP(D345,Families!$A$5:$I$196,9,0)),0)</f>
        <v>0</v>
      </c>
    </row>
    <row r="346" spans="1:23" s="173" customFormat="1" ht="15" customHeight="1" x14ac:dyDescent="0.3">
      <c r="A346" s="257"/>
      <c r="B346" s="258"/>
      <c r="C346" s="258"/>
      <c r="D346" s="250"/>
      <c r="E346" s="156">
        <f>IF(D346&gt;0,(VLOOKUP(D346,Families!$A$5:$I$196,2,0)),0)</f>
        <v>0</v>
      </c>
      <c r="F346" s="157"/>
      <c r="G346" s="157" t="s">
        <v>46</v>
      </c>
      <c r="H346" s="158"/>
      <c r="I346" s="159">
        <f>IF(F346=0,0,(H346*(VLOOKUP(F346,'Fee Schedule'!$C$2:$D$40,2,FALSE))))</f>
        <v>0</v>
      </c>
      <c r="J346" s="160" t="b">
        <f>IF(D346&gt;0,(IF(F346='Fee Schedule'!$C$2,'Fee Schedule'!$G$2,(IF(F346='Fee Schedule'!$C$3,'Fee Schedule'!$G$2,(IF(F346='Fee Schedule'!$C$4,'Fee Schedule'!$G$2,(IF(F346='Fee Schedule'!$C$5,'Fee Schedule'!$G$2,(IF(F346='Fee Schedule'!$C$6,'Fee Schedule'!$G$2,(IF(F346='Fee Schedule'!$C$7,'Fee Schedule'!$G$2,(IF(F346='Fee Schedule'!$C$14,'Fee Schedule'!$G$2,(IF(F346='Fee Schedule'!$C$26,'Fee Schedule'!$G$2,(VLOOKUP(D346,Families!$A$5:$I$196,4,0)))))))))))))))))))</f>
        <v>0</v>
      </c>
      <c r="K346" s="157"/>
      <c r="L346" s="178" t="b">
        <f>IF(D346&gt;0,(VLOOKUP(D346,Families!$A$5:$I$196,5,0)))</f>
        <v>0</v>
      </c>
      <c r="M346" s="222"/>
      <c r="N346" s="208"/>
      <c r="O346" s="208"/>
      <c r="P346" s="208"/>
      <c r="Q346" s="208"/>
      <c r="R346" s="208"/>
      <c r="S346" s="208"/>
      <c r="T346" s="162">
        <f>IF(D346&gt;0,(VLOOKUP(D346,Families!$A$5:$I$196,3,0)),0)</f>
        <v>0</v>
      </c>
      <c r="U346" s="163">
        <f>IF(D346&gt;0,(VLOOKUP(D346,Families!$A$5:$I$196,7,0)),0)</f>
        <v>0</v>
      </c>
      <c r="V346" s="171">
        <f>IF(D346&gt;0,(VLOOKUP(D346,Families!$A$5:$I$196,8,0)),0)</f>
        <v>0</v>
      </c>
      <c r="W346" s="172">
        <f>IF(D346&gt;0,(VLOOKUP(D346,Families!$A$5:$I$196,9,0)),0)</f>
        <v>0</v>
      </c>
    </row>
    <row r="347" spans="1:23" s="173" customFormat="1" ht="15" customHeight="1" x14ac:dyDescent="0.3">
      <c r="A347" s="257"/>
      <c r="B347" s="258"/>
      <c r="C347" s="258"/>
      <c r="D347" s="250"/>
      <c r="E347" s="156">
        <f>IF(D347&gt;0,(VLOOKUP(D347,Families!$A$5:$I$196,2,0)),0)</f>
        <v>0</v>
      </c>
      <c r="F347" s="157"/>
      <c r="G347" s="157" t="s">
        <v>46</v>
      </c>
      <c r="H347" s="158"/>
      <c r="I347" s="159">
        <f>IF(F347=0,0,(H347*(VLOOKUP(F347,'Fee Schedule'!$C$2:$D$40,2,FALSE))))</f>
        <v>0</v>
      </c>
      <c r="J347" s="160" t="b">
        <f>IF(D347&gt;0,(IF(F347='Fee Schedule'!$C$2,'Fee Schedule'!$G$2,(IF(F347='Fee Schedule'!$C$3,'Fee Schedule'!$G$2,(IF(F347='Fee Schedule'!$C$4,'Fee Schedule'!$G$2,(IF(F347='Fee Schedule'!$C$5,'Fee Schedule'!$G$2,(IF(F347='Fee Schedule'!$C$6,'Fee Schedule'!$G$2,(IF(F347='Fee Schedule'!$C$7,'Fee Schedule'!$G$2,(IF(F347='Fee Schedule'!$C$14,'Fee Schedule'!$G$2,(IF(F347='Fee Schedule'!$C$26,'Fee Schedule'!$G$2,(VLOOKUP(D347,Families!$A$5:$I$196,4,0)))))))))))))))))))</f>
        <v>0</v>
      </c>
      <c r="K347" s="157"/>
      <c r="L347" s="178" t="b">
        <f>IF(D347&gt;0,(VLOOKUP(D347,Families!$A$5:$I$196,5,0)))</f>
        <v>0</v>
      </c>
      <c r="M347" s="222"/>
      <c r="N347" s="208"/>
      <c r="O347" s="208"/>
      <c r="P347" s="208"/>
      <c r="Q347" s="208"/>
      <c r="R347" s="208"/>
      <c r="S347" s="208"/>
      <c r="T347" s="162">
        <f>IF(D347&gt;0,(VLOOKUP(D347,Families!$A$5:$I$196,3,0)),0)</f>
        <v>0</v>
      </c>
      <c r="U347" s="163">
        <f>IF(D347&gt;0,(VLOOKUP(D347,Families!$A$5:$I$196,7,0)),0)</f>
        <v>0</v>
      </c>
      <c r="V347" s="171">
        <f>IF(D347&gt;0,(VLOOKUP(D347,Families!$A$5:$I$196,8,0)),0)</f>
        <v>0</v>
      </c>
      <c r="W347" s="172">
        <f>IF(D347&gt;0,(VLOOKUP(D347,Families!$A$5:$I$196,9,0)),0)</f>
        <v>0</v>
      </c>
    </row>
    <row r="348" spans="1:23" s="173" customFormat="1" ht="15" customHeight="1" x14ac:dyDescent="0.3">
      <c r="A348" s="257"/>
      <c r="B348" s="258"/>
      <c r="C348" s="258"/>
      <c r="D348" s="250"/>
      <c r="E348" s="156">
        <f>IF(D348&gt;0,(VLOOKUP(D348,Families!$A$5:$I$196,2,0)),0)</f>
        <v>0</v>
      </c>
      <c r="F348" s="157"/>
      <c r="G348" s="157" t="s">
        <v>46</v>
      </c>
      <c r="H348" s="158"/>
      <c r="I348" s="159">
        <f>IF(F348=0,0,(H348*(VLOOKUP(F348,'Fee Schedule'!$C$2:$D$40,2,FALSE))))</f>
        <v>0</v>
      </c>
      <c r="J348" s="160" t="b">
        <f>IF(D348&gt;0,(IF(F348='Fee Schedule'!$C$2,'Fee Schedule'!$G$2,(IF(F348='Fee Schedule'!$C$3,'Fee Schedule'!$G$2,(IF(F348='Fee Schedule'!$C$4,'Fee Schedule'!$G$2,(IF(F348='Fee Schedule'!$C$5,'Fee Schedule'!$G$2,(IF(F348='Fee Schedule'!$C$6,'Fee Schedule'!$G$2,(IF(F348='Fee Schedule'!$C$7,'Fee Schedule'!$G$2,(IF(F348='Fee Schedule'!$C$14,'Fee Schedule'!$G$2,(IF(F348='Fee Schedule'!$C$26,'Fee Schedule'!$G$2,(VLOOKUP(D348,Families!$A$5:$I$196,4,0)))))))))))))))))))</f>
        <v>0</v>
      </c>
      <c r="K348" s="157"/>
      <c r="L348" s="178" t="b">
        <f>IF(D348&gt;0,(VLOOKUP(D348,Families!$A$5:$I$196,5,0)))</f>
        <v>0</v>
      </c>
      <c r="M348" s="222"/>
      <c r="N348" s="208"/>
      <c r="O348" s="208"/>
      <c r="P348" s="208"/>
      <c r="Q348" s="208"/>
      <c r="R348" s="208"/>
      <c r="S348" s="208"/>
      <c r="T348" s="162">
        <f>IF(D348&gt;0,(VLOOKUP(D348,Families!$A$5:$I$196,3,0)),0)</f>
        <v>0</v>
      </c>
      <c r="U348" s="163">
        <f>IF(D348&gt;0,(VLOOKUP(D348,Families!$A$5:$I$196,7,0)),0)</f>
        <v>0</v>
      </c>
      <c r="V348" s="171">
        <f>IF(D348&gt;0,(VLOOKUP(D348,Families!$A$5:$I$196,8,0)),0)</f>
        <v>0</v>
      </c>
      <c r="W348" s="172">
        <f>IF(D348&gt;0,(VLOOKUP(D348,Families!$A$5:$I$196,9,0)),0)</f>
        <v>0</v>
      </c>
    </row>
    <row r="349" spans="1:23" s="173" customFormat="1" ht="15" customHeight="1" x14ac:dyDescent="0.3">
      <c r="A349" s="257"/>
      <c r="B349" s="258"/>
      <c r="C349" s="258"/>
      <c r="D349" s="250"/>
      <c r="E349" s="156">
        <f>IF(D349&gt;0,(VLOOKUP(D349,Families!$A$5:$I$196,2,0)),0)</f>
        <v>0</v>
      </c>
      <c r="F349" s="157"/>
      <c r="G349" s="157" t="s">
        <v>46</v>
      </c>
      <c r="H349" s="158"/>
      <c r="I349" s="159">
        <f>IF(F349=0,0,(H349*(VLOOKUP(F349,'Fee Schedule'!$C$2:$D$40,2,FALSE))))</f>
        <v>0</v>
      </c>
      <c r="J349" s="160" t="b">
        <f>IF(D349&gt;0,(IF(F349='Fee Schedule'!$C$2,'Fee Schedule'!$G$2,(IF(F349='Fee Schedule'!$C$3,'Fee Schedule'!$G$2,(IF(F349='Fee Schedule'!$C$4,'Fee Schedule'!$G$2,(IF(F349='Fee Schedule'!$C$5,'Fee Schedule'!$G$2,(IF(F349='Fee Schedule'!$C$6,'Fee Schedule'!$G$2,(IF(F349='Fee Schedule'!$C$7,'Fee Schedule'!$G$2,(IF(F349='Fee Schedule'!$C$14,'Fee Schedule'!$G$2,(IF(F349='Fee Schedule'!$C$26,'Fee Schedule'!$G$2,(VLOOKUP(D349,Families!$A$5:$I$196,4,0)))))))))))))))))))</f>
        <v>0</v>
      </c>
      <c r="K349" s="157"/>
      <c r="L349" s="178" t="b">
        <f>IF(D349&gt;0,(VLOOKUP(D349,Families!$A$5:$I$196,5,0)))</f>
        <v>0</v>
      </c>
      <c r="M349" s="222"/>
      <c r="N349" s="208"/>
      <c r="O349" s="208"/>
      <c r="P349" s="208"/>
      <c r="Q349" s="208"/>
      <c r="R349" s="208"/>
      <c r="S349" s="208"/>
      <c r="T349" s="162">
        <f>IF(D349&gt;0,(VLOOKUP(D349,Families!$A$5:$I$196,3,0)),0)</f>
        <v>0</v>
      </c>
      <c r="U349" s="163">
        <f>IF(D349&gt;0,(VLOOKUP(D349,Families!$A$5:$I$196,7,0)),0)</f>
        <v>0</v>
      </c>
      <c r="V349" s="171">
        <f>IF(D349&gt;0,(VLOOKUP(D349,Families!$A$5:$I$196,8,0)),0)</f>
        <v>0</v>
      </c>
      <c r="W349" s="172">
        <f>IF(D349&gt;0,(VLOOKUP(D349,Families!$A$5:$I$196,9,0)),0)</f>
        <v>0</v>
      </c>
    </row>
    <row r="350" spans="1:23" s="173" customFormat="1" ht="15" customHeight="1" x14ac:dyDescent="0.3">
      <c r="A350" s="257"/>
      <c r="B350" s="258"/>
      <c r="C350" s="258"/>
      <c r="D350" s="250"/>
      <c r="E350" s="156">
        <f>IF(D350&gt;0,(VLOOKUP(D350,Families!$A$5:$I$196,2,0)),0)</f>
        <v>0</v>
      </c>
      <c r="F350" s="157"/>
      <c r="G350" s="157" t="s">
        <v>46</v>
      </c>
      <c r="H350" s="158"/>
      <c r="I350" s="159">
        <f>IF(F350=0,0,(H350*(VLOOKUP(F350,'Fee Schedule'!$C$2:$D$40,2,FALSE))))</f>
        <v>0</v>
      </c>
      <c r="J350" s="160" t="b">
        <f>IF(D350&gt;0,(IF(F350='Fee Schedule'!$C$2,'Fee Schedule'!$G$2,(IF(F350='Fee Schedule'!$C$3,'Fee Schedule'!$G$2,(IF(F350='Fee Schedule'!$C$4,'Fee Schedule'!$G$2,(IF(F350='Fee Schedule'!$C$5,'Fee Schedule'!$G$2,(IF(F350='Fee Schedule'!$C$6,'Fee Schedule'!$G$2,(IF(F350='Fee Schedule'!$C$7,'Fee Schedule'!$G$2,(IF(F350='Fee Schedule'!$C$14,'Fee Schedule'!$G$2,(IF(F350='Fee Schedule'!$C$26,'Fee Schedule'!$G$2,(VLOOKUP(D350,Families!$A$5:$I$196,4,0)))))))))))))))))))</f>
        <v>0</v>
      </c>
      <c r="K350" s="157"/>
      <c r="L350" s="178" t="b">
        <f>IF(D350&gt;0,(VLOOKUP(D350,Families!$A$5:$I$196,5,0)))</f>
        <v>0</v>
      </c>
      <c r="M350" s="222"/>
      <c r="N350" s="208"/>
      <c r="O350" s="208"/>
      <c r="P350" s="208"/>
      <c r="Q350" s="208"/>
      <c r="R350" s="208"/>
      <c r="S350" s="208"/>
      <c r="T350" s="162">
        <f>IF(D350&gt;0,(VLOOKUP(D350,Families!$A$5:$I$196,3,0)),0)</f>
        <v>0</v>
      </c>
      <c r="U350" s="163">
        <f>IF(D350&gt;0,(VLOOKUP(D350,Families!$A$5:$I$196,7,0)),0)</f>
        <v>0</v>
      </c>
      <c r="V350" s="171">
        <f>IF(D350&gt;0,(VLOOKUP(D350,Families!$A$5:$I$196,8,0)),0)</f>
        <v>0</v>
      </c>
      <c r="W350" s="172">
        <f>IF(D350&gt;0,(VLOOKUP(D350,Families!$A$5:$I$196,9,0)),0)</f>
        <v>0</v>
      </c>
    </row>
    <row r="351" spans="1:23" s="173" customFormat="1" ht="15" customHeight="1" x14ac:dyDescent="0.3">
      <c r="A351" s="257"/>
      <c r="B351" s="258"/>
      <c r="C351" s="258"/>
      <c r="D351" s="250"/>
      <c r="E351" s="156">
        <f>IF(D351&gt;0,(VLOOKUP(D351,Families!$A$5:$I$196,2,0)),0)</f>
        <v>0</v>
      </c>
      <c r="F351" s="157"/>
      <c r="G351" s="157" t="s">
        <v>46</v>
      </c>
      <c r="H351" s="158"/>
      <c r="I351" s="159">
        <f>IF(F351=0,0,(H351*(VLOOKUP(F351,'Fee Schedule'!$C$2:$D$40,2,FALSE))))</f>
        <v>0</v>
      </c>
      <c r="J351" s="160" t="b">
        <f>IF(D351&gt;0,(IF(F351='Fee Schedule'!$C$2,'Fee Schedule'!$G$2,(IF(F351='Fee Schedule'!$C$3,'Fee Schedule'!$G$2,(IF(F351='Fee Schedule'!$C$4,'Fee Schedule'!$G$2,(IF(F351='Fee Schedule'!$C$5,'Fee Schedule'!$G$2,(IF(F351='Fee Schedule'!$C$6,'Fee Schedule'!$G$2,(IF(F351='Fee Schedule'!$C$7,'Fee Schedule'!$G$2,(IF(F351='Fee Schedule'!$C$14,'Fee Schedule'!$G$2,(IF(F351='Fee Schedule'!$C$26,'Fee Schedule'!$G$2,(VLOOKUP(D351,Families!$A$5:$I$196,4,0)))))))))))))))))))</f>
        <v>0</v>
      </c>
      <c r="K351" s="157"/>
      <c r="L351" s="178" t="b">
        <f>IF(D351&gt;0,(VLOOKUP(D351,Families!$A$5:$I$196,5,0)))</f>
        <v>0</v>
      </c>
      <c r="M351" s="222"/>
      <c r="N351" s="208"/>
      <c r="O351" s="208"/>
      <c r="P351" s="208"/>
      <c r="Q351" s="208"/>
      <c r="R351" s="208"/>
      <c r="S351" s="208"/>
      <c r="T351" s="162">
        <f>IF(D351&gt;0,(VLOOKUP(D351,Families!$A$5:$I$196,3,0)),0)</f>
        <v>0</v>
      </c>
      <c r="U351" s="163">
        <f>IF(D351&gt;0,(VLOOKUP(D351,Families!$A$5:$I$196,7,0)),0)</f>
        <v>0</v>
      </c>
      <c r="V351" s="171">
        <f>IF(D351&gt;0,(VLOOKUP(D351,Families!$A$5:$I$196,8,0)),0)</f>
        <v>0</v>
      </c>
      <c r="W351" s="172">
        <f>IF(D351&gt;0,(VLOOKUP(D351,Families!$A$5:$I$196,9,0)),0)</f>
        <v>0</v>
      </c>
    </row>
    <row r="352" spans="1:23" s="173" customFormat="1" ht="15" customHeight="1" x14ac:dyDescent="0.3">
      <c r="A352" s="257"/>
      <c r="B352" s="258"/>
      <c r="C352" s="258"/>
      <c r="D352" s="250"/>
      <c r="E352" s="156">
        <f>IF(D352&gt;0,(VLOOKUP(D352,Families!$A$5:$I$196,2,0)),0)</f>
        <v>0</v>
      </c>
      <c r="F352" s="157"/>
      <c r="G352" s="157" t="s">
        <v>46</v>
      </c>
      <c r="H352" s="158"/>
      <c r="I352" s="159">
        <f>IF(F352=0,0,(H352*(VLOOKUP(F352,'Fee Schedule'!$C$2:$D$40,2,FALSE))))</f>
        <v>0</v>
      </c>
      <c r="J352" s="160" t="b">
        <f>IF(D352&gt;0,(IF(F352='Fee Schedule'!$C$2,'Fee Schedule'!$G$2,(IF(F352='Fee Schedule'!$C$3,'Fee Schedule'!$G$2,(IF(F352='Fee Schedule'!$C$4,'Fee Schedule'!$G$2,(IF(F352='Fee Schedule'!$C$5,'Fee Schedule'!$G$2,(IF(F352='Fee Schedule'!$C$6,'Fee Schedule'!$G$2,(IF(F352='Fee Schedule'!$C$7,'Fee Schedule'!$G$2,(IF(F352='Fee Schedule'!$C$14,'Fee Schedule'!$G$2,(IF(F352='Fee Schedule'!$C$26,'Fee Schedule'!$G$2,(VLOOKUP(D352,Families!$A$5:$I$196,4,0)))))))))))))))))))</f>
        <v>0</v>
      </c>
      <c r="K352" s="157"/>
      <c r="L352" s="178" t="b">
        <f>IF(D352&gt;0,(VLOOKUP(D352,Families!$A$5:$I$196,5,0)))</f>
        <v>0</v>
      </c>
      <c r="M352" s="222"/>
      <c r="N352" s="208"/>
      <c r="O352" s="208"/>
      <c r="P352" s="208"/>
      <c r="Q352" s="208"/>
      <c r="R352" s="208"/>
      <c r="S352" s="208"/>
      <c r="T352" s="162">
        <f>IF(D352&gt;0,(VLOOKUP(D352,Families!$A$5:$I$196,3,0)),0)</f>
        <v>0</v>
      </c>
      <c r="U352" s="163">
        <f>IF(D352&gt;0,(VLOOKUP(D352,Families!$A$5:$I$196,7,0)),0)</f>
        <v>0</v>
      </c>
      <c r="V352" s="171">
        <f>IF(D352&gt;0,(VLOOKUP(D352,Families!$A$5:$I$196,8,0)),0)</f>
        <v>0</v>
      </c>
      <c r="W352" s="172">
        <f>IF(D352&gt;0,(VLOOKUP(D352,Families!$A$5:$I$196,9,0)),0)</f>
        <v>0</v>
      </c>
    </row>
    <row r="353" spans="1:23" s="173" customFormat="1" ht="15" customHeight="1" x14ac:dyDescent="0.3">
      <c r="A353" s="257"/>
      <c r="B353" s="258"/>
      <c r="C353" s="258"/>
      <c r="D353" s="250"/>
      <c r="E353" s="156">
        <f>IF(D353&gt;0,(VLOOKUP(D353,Families!$A$5:$I$196,2,0)),0)</f>
        <v>0</v>
      </c>
      <c r="F353" s="157"/>
      <c r="G353" s="157" t="s">
        <v>46</v>
      </c>
      <c r="H353" s="158"/>
      <c r="I353" s="159">
        <f>IF(F353=0,0,(H353*(VLOOKUP(F353,'Fee Schedule'!$C$2:$D$40,2,FALSE))))</f>
        <v>0</v>
      </c>
      <c r="J353" s="160" t="b">
        <f>IF(D353&gt;0,(IF(F353='Fee Schedule'!$C$2,'Fee Schedule'!$G$2,(IF(F353='Fee Schedule'!$C$3,'Fee Schedule'!$G$2,(IF(F353='Fee Schedule'!$C$4,'Fee Schedule'!$G$2,(IF(F353='Fee Schedule'!$C$5,'Fee Schedule'!$G$2,(IF(F353='Fee Schedule'!$C$6,'Fee Schedule'!$G$2,(IF(F353='Fee Schedule'!$C$7,'Fee Schedule'!$G$2,(IF(F353='Fee Schedule'!$C$14,'Fee Schedule'!$G$2,(IF(F353='Fee Schedule'!$C$26,'Fee Schedule'!$G$2,(VLOOKUP(D353,Families!$A$5:$I$196,4,0)))))))))))))))))))</f>
        <v>0</v>
      </c>
      <c r="K353" s="157"/>
      <c r="L353" s="178" t="b">
        <f>IF(D353&gt;0,(VLOOKUP(D353,Families!$A$5:$I$196,5,0)))</f>
        <v>0</v>
      </c>
      <c r="M353" s="222"/>
      <c r="N353" s="208"/>
      <c r="O353" s="208"/>
      <c r="P353" s="208"/>
      <c r="Q353" s="208"/>
      <c r="R353" s="208"/>
      <c r="S353" s="208"/>
      <c r="T353" s="162">
        <f>IF(D353&gt;0,(VLOOKUP(D353,Families!$A$5:$I$196,3,0)),0)</f>
        <v>0</v>
      </c>
      <c r="U353" s="163">
        <f>IF(D353&gt;0,(VLOOKUP(D353,Families!$A$5:$I$196,7,0)),0)</f>
        <v>0</v>
      </c>
      <c r="V353" s="171">
        <f>IF(D353&gt;0,(VLOOKUP(D353,Families!$A$5:$I$196,8,0)),0)</f>
        <v>0</v>
      </c>
      <c r="W353" s="172">
        <f>IF(D353&gt;0,(VLOOKUP(D353,Families!$A$5:$I$196,9,0)),0)</f>
        <v>0</v>
      </c>
    </row>
    <row r="354" spans="1:23" s="173" customFormat="1" ht="15" customHeight="1" x14ac:dyDescent="0.3">
      <c r="A354" s="257"/>
      <c r="B354" s="258"/>
      <c r="C354" s="258"/>
      <c r="D354" s="250"/>
      <c r="E354" s="156">
        <f>IF(D354&gt;0,(VLOOKUP(D354,Families!$A$5:$I$196,2,0)),0)</f>
        <v>0</v>
      </c>
      <c r="F354" s="157"/>
      <c r="G354" s="157" t="s">
        <v>46</v>
      </c>
      <c r="H354" s="158"/>
      <c r="I354" s="159">
        <f>IF(F354=0,0,(H354*(VLOOKUP(F354,'Fee Schedule'!$C$2:$D$40,2,FALSE))))</f>
        <v>0</v>
      </c>
      <c r="J354" s="160" t="b">
        <f>IF(D354&gt;0,(IF(F354='Fee Schedule'!$C$2,'Fee Schedule'!$G$2,(IF(F354='Fee Schedule'!$C$3,'Fee Schedule'!$G$2,(IF(F354='Fee Schedule'!$C$4,'Fee Schedule'!$G$2,(IF(F354='Fee Schedule'!$C$5,'Fee Schedule'!$G$2,(IF(F354='Fee Schedule'!$C$6,'Fee Schedule'!$G$2,(IF(F354='Fee Schedule'!$C$7,'Fee Schedule'!$G$2,(IF(F354='Fee Schedule'!$C$14,'Fee Schedule'!$G$2,(IF(F354='Fee Schedule'!$C$26,'Fee Schedule'!$G$2,(VLOOKUP(D354,Families!$A$5:$I$196,4,0)))))))))))))))))))</f>
        <v>0</v>
      </c>
      <c r="K354" s="157"/>
      <c r="L354" s="178" t="b">
        <f>IF(D354&gt;0,(VLOOKUP(D354,Families!$A$5:$I$196,5,0)))</f>
        <v>0</v>
      </c>
      <c r="M354" s="222"/>
      <c r="N354" s="208"/>
      <c r="O354" s="208"/>
      <c r="P354" s="208"/>
      <c r="Q354" s="208"/>
      <c r="R354" s="208"/>
      <c r="S354" s="208"/>
      <c r="T354" s="162">
        <f>IF(D354&gt;0,(VLOOKUP(D354,Families!$A$5:$I$196,3,0)),0)</f>
        <v>0</v>
      </c>
      <c r="U354" s="163">
        <f>IF(D354&gt;0,(VLOOKUP(D354,Families!$A$5:$I$196,7,0)),0)</f>
        <v>0</v>
      </c>
      <c r="V354" s="171">
        <f>IF(D354&gt;0,(VLOOKUP(D354,Families!$A$5:$I$196,8,0)),0)</f>
        <v>0</v>
      </c>
      <c r="W354" s="172">
        <f>IF(D354&gt;0,(VLOOKUP(D354,Families!$A$5:$I$196,9,0)),0)</f>
        <v>0</v>
      </c>
    </row>
    <row r="355" spans="1:23" s="173" customFormat="1" ht="15" customHeight="1" x14ac:dyDescent="0.3">
      <c r="A355" s="257"/>
      <c r="B355" s="258"/>
      <c r="C355" s="258"/>
      <c r="D355" s="250"/>
      <c r="E355" s="156">
        <f>IF(D355&gt;0,(VLOOKUP(D355,Families!$A$5:$I$196,2,0)),0)</f>
        <v>0</v>
      </c>
      <c r="F355" s="157"/>
      <c r="G355" s="157" t="s">
        <v>46</v>
      </c>
      <c r="H355" s="158"/>
      <c r="I355" s="159">
        <f>IF(F355=0,0,(H355*(VLOOKUP(F355,'Fee Schedule'!$C$2:$D$40,2,FALSE))))</f>
        <v>0</v>
      </c>
      <c r="J355" s="160" t="b">
        <f>IF(D355&gt;0,(IF(F355='Fee Schedule'!$C$2,'Fee Schedule'!$G$2,(IF(F355='Fee Schedule'!$C$3,'Fee Schedule'!$G$2,(IF(F355='Fee Schedule'!$C$4,'Fee Schedule'!$G$2,(IF(F355='Fee Schedule'!$C$5,'Fee Schedule'!$G$2,(IF(F355='Fee Schedule'!$C$6,'Fee Schedule'!$G$2,(IF(F355='Fee Schedule'!$C$7,'Fee Schedule'!$G$2,(IF(F355='Fee Schedule'!$C$14,'Fee Schedule'!$G$2,(IF(F355='Fee Schedule'!$C$26,'Fee Schedule'!$G$2,(VLOOKUP(D355,Families!$A$5:$I$196,4,0)))))))))))))))))))</f>
        <v>0</v>
      </c>
      <c r="K355" s="157"/>
      <c r="L355" s="178" t="b">
        <f>IF(D355&gt;0,(VLOOKUP(D355,Families!$A$5:$I$196,5,0)))</f>
        <v>0</v>
      </c>
      <c r="M355" s="222"/>
      <c r="N355" s="208"/>
      <c r="O355" s="208"/>
      <c r="P355" s="208"/>
      <c r="Q355" s="208"/>
      <c r="R355" s="208"/>
      <c r="S355" s="208"/>
      <c r="T355" s="162">
        <f>IF(D355&gt;0,(VLOOKUP(D355,Families!$A$5:$I$196,3,0)),0)</f>
        <v>0</v>
      </c>
      <c r="U355" s="163">
        <f>IF(D355&gt;0,(VLOOKUP(D355,Families!$A$5:$I$196,7,0)),0)</f>
        <v>0</v>
      </c>
      <c r="V355" s="171">
        <f>IF(D355&gt;0,(VLOOKUP(D355,Families!$A$5:$I$196,8,0)),0)</f>
        <v>0</v>
      </c>
      <c r="W355" s="172">
        <f>IF(D355&gt;0,(VLOOKUP(D355,Families!$A$5:$I$196,9,0)),0)</f>
        <v>0</v>
      </c>
    </row>
    <row r="356" spans="1:23" s="173" customFormat="1" ht="15" customHeight="1" x14ac:dyDescent="0.3">
      <c r="A356" s="257"/>
      <c r="B356" s="258"/>
      <c r="C356" s="258"/>
      <c r="D356" s="250"/>
      <c r="E356" s="156">
        <f>IF(D356&gt;0,(VLOOKUP(D356,Families!$A$5:$I$196,2,0)),0)</f>
        <v>0</v>
      </c>
      <c r="F356" s="157"/>
      <c r="G356" s="157" t="s">
        <v>46</v>
      </c>
      <c r="H356" s="158"/>
      <c r="I356" s="159">
        <f>IF(F356=0,0,(H356*(VLOOKUP(F356,'Fee Schedule'!$C$2:$D$40,2,FALSE))))</f>
        <v>0</v>
      </c>
      <c r="J356" s="160" t="b">
        <f>IF(D356&gt;0,(IF(F356='Fee Schedule'!$C$2,'Fee Schedule'!$G$2,(IF(F356='Fee Schedule'!$C$3,'Fee Schedule'!$G$2,(IF(F356='Fee Schedule'!$C$4,'Fee Schedule'!$G$2,(IF(F356='Fee Schedule'!$C$5,'Fee Schedule'!$G$2,(IF(F356='Fee Schedule'!$C$6,'Fee Schedule'!$G$2,(IF(F356='Fee Schedule'!$C$7,'Fee Schedule'!$G$2,(IF(F356='Fee Schedule'!$C$14,'Fee Schedule'!$G$2,(IF(F356='Fee Schedule'!$C$26,'Fee Schedule'!$G$2,(VLOOKUP(D356,Families!$A$5:$I$196,4,0)))))))))))))))))))</f>
        <v>0</v>
      </c>
      <c r="K356" s="157"/>
      <c r="L356" s="178" t="b">
        <f>IF(D356&gt;0,(VLOOKUP(D356,Families!$A$5:$I$196,5,0)))</f>
        <v>0</v>
      </c>
      <c r="M356" s="222"/>
      <c r="N356" s="208"/>
      <c r="O356" s="208"/>
      <c r="P356" s="208"/>
      <c r="Q356" s="208"/>
      <c r="R356" s="208"/>
      <c r="S356" s="208"/>
      <c r="T356" s="162">
        <f>IF(D356&gt;0,(VLOOKUP(D356,Families!$A$5:$I$196,3,0)),0)</f>
        <v>0</v>
      </c>
      <c r="U356" s="163">
        <f>IF(D356&gt;0,(VLOOKUP(D356,Families!$A$5:$I$196,7,0)),0)</f>
        <v>0</v>
      </c>
      <c r="V356" s="171">
        <f>IF(D356&gt;0,(VLOOKUP(D356,Families!$A$5:$I$196,8,0)),0)</f>
        <v>0</v>
      </c>
      <c r="W356" s="172">
        <f>IF(D356&gt;0,(VLOOKUP(D356,Families!$A$5:$I$196,9,0)),0)</f>
        <v>0</v>
      </c>
    </row>
    <row r="357" spans="1:23" s="173" customFormat="1" ht="15" customHeight="1" x14ac:dyDescent="0.3">
      <c r="A357" s="257"/>
      <c r="B357" s="258"/>
      <c r="C357" s="258"/>
      <c r="D357" s="250"/>
      <c r="E357" s="156">
        <f>IF(D357&gt;0,(VLOOKUP(D357,Families!$A$5:$I$196,2,0)),0)</f>
        <v>0</v>
      </c>
      <c r="F357" s="157"/>
      <c r="G357" s="157" t="s">
        <v>46</v>
      </c>
      <c r="H357" s="158"/>
      <c r="I357" s="159">
        <f>IF(F357=0,0,(H357*(VLOOKUP(F357,'Fee Schedule'!$C$2:$D$40,2,FALSE))))</f>
        <v>0</v>
      </c>
      <c r="J357" s="160" t="b">
        <f>IF(D357&gt;0,(IF(F357='Fee Schedule'!$C$2,'Fee Schedule'!$G$2,(IF(F357='Fee Schedule'!$C$3,'Fee Schedule'!$G$2,(IF(F357='Fee Schedule'!$C$4,'Fee Schedule'!$G$2,(IF(F357='Fee Schedule'!$C$5,'Fee Schedule'!$G$2,(IF(F357='Fee Schedule'!$C$6,'Fee Schedule'!$G$2,(IF(F357='Fee Schedule'!$C$7,'Fee Schedule'!$G$2,(IF(F357='Fee Schedule'!$C$14,'Fee Schedule'!$G$2,(IF(F357='Fee Schedule'!$C$26,'Fee Schedule'!$G$2,(VLOOKUP(D357,Families!$A$5:$I$196,4,0)))))))))))))))))))</f>
        <v>0</v>
      </c>
      <c r="K357" s="157"/>
      <c r="L357" s="178" t="b">
        <f>IF(D357&gt;0,(VLOOKUP(D357,Families!$A$5:$I$196,5,0)))</f>
        <v>0</v>
      </c>
      <c r="M357" s="222"/>
      <c r="N357" s="208"/>
      <c r="O357" s="208"/>
      <c r="P357" s="208"/>
      <c r="Q357" s="208"/>
      <c r="R357" s="208"/>
      <c r="S357" s="208"/>
      <c r="T357" s="162">
        <f>IF(D357&gt;0,(VLOOKUP(D357,Families!$A$5:$I$196,3,0)),0)</f>
        <v>0</v>
      </c>
      <c r="U357" s="163">
        <f>IF(D357&gt;0,(VLOOKUP(D357,Families!$A$5:$I$196,7,0)),0)</f>
        <v>0</v>
      </c>
      <c r="V357" s="171">
        <f>IF(D357&gt;0,(VLOOKUP(D357,Families!$A$5:$I$196,8,0)),0)</f>
        <v>0</v>
      </c>
      <c r="W357" s="172">
        <f>IF(D357&gt;0,(VLOOKUP(D357,Families!$A$5:$I$196,9,0)),0)</f>
        <v>0</v>
      </c>
    </row>
    <row r="358" spans="1:23" s="173" customFormat="1" ht="15" customHeight="1" x14ac:dyDescent="0.3">
      <c r="A358" s="257"/>
      <c r="B358" s="258"/>
      <c r="C358" s="258"/>
      <c r="D358" s="250"/>
      <c r="E358" s="156">
        <f>IF(D358&gt;0,(VLOOKUP(D358,Families!$A$5:$I$196,2,0)),0)</f>
        <v>0</v>
      </c>
      <c r="F358" s="157"/>
      <c r="G358" s="157" t="s">
        <v>46</v>
      </c>
      <c r="H358" s="158"/>
      <c r="I358" s="159">
        <f>IF(F358=0,0,(H358*(VLOOKUP(F358,'Fee Schedule'!$C$2:$D$40,2,FALSE))))</f>
        <v>0</v>
      </c>
      <c r="J358" s="160" t="b">
        <f>IF(D358&gt;0,(IF(F358='Fee Schedule'!$C$2,'Fee Schedule'!$G$2,(IF(F358='Fee Schedule'!$C$3,'Fee Schedule'!$G$2,(IF(F358='Fee Schedule'!$C$4,'Fee Schedule'!$G$2,(IF(F358='Fee Schedule'!$C$5,'Fee Schedule'!$G$2,(IF(F358='Fee Schedule'!$C$6,'Fee Schedule'!$G$2,(IF(F358='Fee Schedule'!$C$7,'Fee Schedule'!$G$2,(IF(F358='Fee Schedule'!$C$14,'Fee Schedule'!$G$2,(IF(F358='Fee Schedule'!$C$26,'Fee Schedule'!$G$2,(VLOOKUP(D358,Families!$A$5:$I$196,4,0)))))))))))))))))))</f>
        <v>0</v>
      </c>
      <c r="K358" s="157"/>
      <c r="L358" s="178" t="b">
        <f>IF(D358&gt;0,(VLOOKUP(D358,Families!$A$5:$I$196,5,0)))</f>
        <v>0</v>
      </c>
      <c r="M358" s="222"/>
      <c r="N358" s="208"/>
      <c r="O358" s="208"/>
      <c r="P358" s="208"/>
      <c r="Q358" s="208"/>
      <c r="R358" s="208"/>
      <c r="S358" s="208"/>
      <c r="T358" s="162">
        <f>IF(D358&gt;0,(VLOOKUP(D358,Families!$A$5:$I$196,3,0)),0)</f>
        <v>0</v>
      </c>
      <c r="U358" s="163">
        <f>IF(D358&gt;0,(VLOOKUP(D358,Families!$A$5:$I$196,7,0)),0)</f>
        <v>0</v>
      </c>
      <c r="V358" s="171">
        <f>IF(D358&gt;0,(VLOOKUP(D358,Families!$A$5:$I$196,8,0)),0)</f>
        <v>0</v>
      </c>
      <c r="W358" s="172">
        <f>IF(D358&gt;0,(VLOOKUP(D358,Families!$A$5:$I$196,9,0)),0)</f>
        <v>0</v>
      </c>
    </row>
    <row r="359" spans="1:23" s="173" customFormat="1" ht="15" customHeight="1" x14ac:dyDescent="0.3">
      <c r="A359" s="257"/>
      <c r="B359" s="258"/>
      <c r="C359" s="258"/>
      <c r="D359" s="250"/>
      <c r="E359" s="156">
        <f>IF(D359&gt;0,(VLOOKUP(D359,Families!$A$5:$I$196,2,0)),0)</f>
        <v>0</v>
      </c>
      <c r="F359" s="157"/>
      <c r="G359" s="157" t="s">
        <v>46</v>
      </c>
      <c r="H359" s="158"/>
      <c r="I359" s="159">
        <f>IF(F359=0,0,(H359*(VLOOKUP(F359,'Fee Schedule'!$C$2:$D$40,2,FALSE))))</f>
        <v>0</v>
      </c>
      <c r="J359" s="160" t="b">
        <f>IF(D359&gt;0,(IF(F359='Fee Schedule'!$C$2,'Fee Schedule'!$G$2,(IF(F359='Fee Schedule'!$C$3,'Fee Schedule'!$G$2,(IF(F359='Fee Schedule'!$C$4,'Fee Schedule'!$G$2,(IF(F359='Fee Schedule'!$C$5,'Fee Schedule'!$G$2,(IF(F359='Fee Schedule'!$C$6,'Fee Schedule'!$G$2,(IF(F359='Fee Schedule'!$C$7,'Fee Schedule'!$G$2,(IF(F359='Fee Schedule'!$C$14,'Fee Schedule'!$G$2,(IF(F359='Fee Schedule'!$C$26,'Fee Schedule'!$G$2,(VLOOKUP(D359,Families!$A$5:$I$196,4,0)))))))))))))))))))</f>
        <v>0</v>
      </c>
      <c r="K359" s="157"/>
      <c r="L359" s="178" t="b">
        <f>IF(D359&gt;0,(VLOOKUP(D359,Families!$A$5:$I$196,5,0)))</f>
        <v>0</v>
      </c>
      <c r="M359" s="222"/>
      <c r="N359" s="208"/>
      <c r="O359" s="208"/>
      <c r="P359" s="208"/>
      <c r="Q359" s="208"/>
      <c r="R359" s="208"/>
      <c r="S359" s="208"/>
      <c r="T359" s="162">
        <f>IF(D359&gt;0,(VLOOKUP(D359,Families!$A$5:$I$196,3,0)),0)</f>
        <v>0</v>
      </c>
      <c r="U359" s="163">
        <f>IF(D359&gt;0,(VLOOKUP(D359,Families!$A$5:$I$196,7,0)),0)</f>
        <v>0</v>
      </c>
      <c r="V359" s="171">
        <f>IF(D359&gt;0,(VLOOKUP(D359,Families!$A$5:$I$196,8,0)),0)</f>
        <v>0</v>
      </c>
      <c r="W359" s="172">
        <f>IF(D359&gt;0,(VLOOKUP(D359,Families!$A$5:$I$196,9,0)),0)</f>
        <v>0</v>
      </c>
    </row>
    <row r="360" spans="1:23" s="173" customFormat="1" ht="15" customHeight="1" x14ac:dyDescent="0.3">
      <c r="A360" s="257"/>
      <c r="B360" s="258"/>
      <c r="C360" s="258"/>
      <c r="D360" s="250"/>
      <c r="E360" s="156">
        <f>IF(D360&gt;0,(VLOOKUP(D360,Families!$A$5:$I$196,2,0)),0)</f>
        <v>0</v>
      </c>
      <c r="F360" s="157"/>
      <c r="G360" s="157" t="s">
        <v>46</v>
      </c>
      <c r="H360" s="158"/>
      <c r="I360" s="159">
        <f>IF(F360=0,0,(H360*(VLOOKUP(F360,'Fee Schedule'!$C$2:$D$40,2,FALSE))))</f>
        <v>0</v>
      </c>
      <c r="J360" s="160" t="b">
        <f>IF(D360&gt;0,(IF(F360='Fee Schedule'!$C$2,'Fee Schedule'!$G$2,(IF(F360='Fee Schedule'!$C$3,'Fee Schedule'!$G$2,(IF(F360='Fee Schedule'!$C$4,'Fee Schedule'!$G$2,(IF(F360='Fee Schedule'!$C$5,'Fee Schedule'!$G$2,(IF(F360='Fee Schedule'!$C$6,'Fee Schedule'!$G$2,(IF(F360='Fee Schedule'!$C$7,'Fee Schedule'!$G$2,(IF(F360='Fee Schedule'!$C$14,'Fee Schedule'!$G$2,(IF(F360='Fee Schedule'!$C$26,'Fee Schedule'!$G$2,(VLOOKUP(D360,Families!$A$5:$I$196,4,0)))))))))))))))))))</f>
        <v>0</v>
      </c>
      <c r="K360" s="157"/>
      <c r="L360" s="178" t="b">
        <f>IF(D360&gt;0,(VLOOKUP(D360,Families!$A$5:$I$196,5,0)))</f>
        <v>0</v>
      </c>
      <c r="M360" s="222"/>
      <c r="N360" s="208"/>
      <c r="O360" s="208"/>
      <c r="P360" s="208"/>
      <c r="Q360" s="208"/>
      <c r="R360" s="208"/>
      <c r="S360" s="208"/>
      <c r="T360" s="162">
        <f>IF(D360&gt;0,(VLOOKUP(D360,Families!$A$5:$I$196,3,0)),0)</f>
        <v>0</v>
      </c>
      <c r="U360" s="163">
        <f>IF(D360&gt;0,(VLOOKUP(D360,Families!$A$5:$I$196,7,0)),0)</f>
        <v>0</v>
      </c>
      <c r="V360" s="171">
        <f>IF(D360&gt;0,(VLOOKUP(D360,Families!$A$5:$I$196,8,0)),0)</f>
        <v>0</v>
      </c>
      <c r="W360" s="172">
        <f>IF(D360&gt;0,(VLOOKUP(D360,Families!$A$5:$I$196,9,0)),0)</f>
        <v>0</v>
      </c>
    </row>
    <row r="361" spans="1:23" s="173" customFormat="1" ht="15" customHeight="1" x14ac:dyDescent="0.3">
      <c r="A361" s="257"/>
      <c r="B361" s="258"/>
      <c r="C361" s="258"/>
      <c r="D361" s="250"/>
      <c r="E361" s="156">
        <f>IF(D361&gt;0,(VLOOKUP(D361,Families!$A$5:$I$196,2,0)),0)</f>
        <v>0</v>
      </c>
      <c r="F361" s="157"/>
      <c r="G361" s="157" t="s">
        <v>46</v>
      </c>
      <c r="H361" s="158"/>
      <c r="I361" s="159">
        <f>IF(F361=0,0,(H361*(VLOOKUP(F361,'Fee Schedule'!$C$2:$D$40,2,FALSE))))</f>
        <v>0</v>
      </c>
      <c r="J361" s="160" t="b">
        <f>IF(D361&gt;0,(IF(F361='Fee Schedule'!$C$2,'Fee Schedule'!$G$2,(IF(F361='Fee Schedule'!$C$3,'Fee Schedule'!$G$2,(IF(F361='Fee Schedule'!$C$4,'Fee Schedule'!$G$2,(IF(F361='Fee Schedule'!$C$5,'Fee Schedule'!$G$2,(IF(F361='Fee Schedule'!$C$6,'Fee Schedule'!$G$2,(IF(F361='Fee Schedule'!$C$7,'Fee Schedule'!$G$2,(IF(F361='Fee Schedule'!$C$14,'Fee Schedule'!$G$2,(IF(F361='Fee Schedule'!$C$26,'Fee Schedule'!$G$2,(VLOOKUP(D361,Families!$A$5:$I$196,4,0)))))))))))))))))))</f>
        <v>0</v>
      </c>
      <c r="K361" s="157"/>
      <c r="L361" s="178" t="b">
        <f>IF(D361&gt;0,(VLOOKUP(D361,Families!$A$5:$I$196,5,0)))</f>
        <v>0</v>
      </c>
      <c r="M361" s="222"/>
      <c r="N361" s="208"/>
      <c r="O361" s="208"/>
      <c r="P361" s="208"/>
      <c r="Q361" s="208"/>
      <c r="R361" s="208"/>
      <c r="S361" s="208"/>
      <c r="T361" s="162">
        <f>IF(D361&gt;0,(VLOOKUP(D361,Families!$A$5:$I$196,3,0)),0)</f>
        <v>0</v>
      </c>
      <c r="U361" s="163">
        <f>IF(D361&gt;0,(VLOOKUP(D361,Families!$A$5:$I$196,7,0)),0)</f>
        <v>0</v>
      </c>
      <c r="V361" s="171">
        <f>IF(D361&gt;0,(VLOOKUP(D361,Families!$A$5:$I$196,8,0)),0)</f>
        <v>0</v>
      </c>
      <c r="W361" s="172">
        <f>IF(D361&gt;0,(VLOOKUP(D361,Families!$A$5:$I$196,9,0)),0)</f>
        <v>0</v>
      </c>
    </row>
    <row r="362" spans="1:23" s="173" customFormat="1" ht="15" customHeight="1" x14ac:dyDescent="0.3">
      <c r="A362" s="257"/>
      <c r="B362" s="258"/>
      <c r="C362" s="258"/>
      <c r="D362" s="250"/>
      <c r="E362" s="156">
        <f>IF(D362&gt;0,(VLOOKUP(D362,Families!$A$5:$I$196,2,0)),0)</f>
        <v>0</v>
      </c>
      <c r="F362" s="157"/>
      <c r="G362" s="157" t="s">
        <v>46</v>
      </c>
      <c r="H362" s="158"/>
      <c r="I362" s="159">
        <f>IF(F362=0,0,(H362*(VLOOKUP(F362,'Fee Schedule'!$C$2:$D$40,2,FALSE))))</f>
        <v>0</v>
      </c>
      <c r="J362" s="160" t="b">
        <f>IF(D362&gt;0,(IF(F362='Fee Schedule'!$C$2,'Fee Schedule'!$G$2,(IF(F362='Fee Schedule'!$C$3,'Fee Schedule'!$G$2,(IF(F362='Fee Schedule'!$C$4,'Fee Schedule'!$G$2,(IF(F362='Fee Schedule'!$C$5,'Fee Schedule'!$G$2,(IF(F362='Fee Schedule'!$C$6,'Fee Schedule'!$G$2,(IF(F362='Fee Schedule'!$C$7,'Fee Schedule'!$G$2,(IF(F362='Fee Schedule'!$C$14,'Fee Schedule'!$G$2,(IF(F362='Fee Schedule'!$C$26,'Fee Schedule'!$G$2,(VLOOKUP(D362,Families!$A$5:$I$196,4,0)))))))))))))))))))</f>
        <v>0</v>
      </c>
      <c r="K362" s="157"/>
      <c r="L362" s="178" t="b">
        <f>IF(D362&gt;0,(VLOOKUP(D362,Families!$A$5:$I$196,5,0)))</f>
        <v>0</v>
      </c>
      <c r="M362" s="222"/>
      <c r="N362" s="208"/>
      <c r="O362" s="208"/>
      <c r="P362" s="208"/>
      <c r="Q362" s="208"/>
      <c r="R362" s="208"/>
      <c r="S362" s="208"/>
      <c r="T362" s="162">
        <f>IF(D362&gt;0,(VLOOKUP(D362,Families!$A$5:$I$196,3,0)),0)</f>
        <v>0</v>
      </c>
      <c r="U362" s="163">
        <f>IF(D362&gt;0,(VLOOKUP(D362,Families!$A$5:$I$196,7,0)),0)</f>
        <v>0</v>
      </c>
      <c r="V362" s="171">
        <f>IF(D362&gt;0,(VLOOKUP(D362,Families!$A$5:$I$196,8,0)),0)</f>
        <v>0</v>
      </c>
      <c r="W362" s="172">
        <f>IF(D362&gt;0,(VLOOKUP(D362,Families!$A$5:$I$196,9,0)),0)</f>
        <v>0</v>
      </c>
    </row>
    <row r="363" spans="1:23" s="173" customFormat="1" ht="15" customHeight="1" x14ac:dyDescent="0.3">
      <c r="A363" s="257"/>
      <c r="B363" s="258"/>
      <c r="C363" s="258"/>
      <c r="D363" s="250"/>
      <c r="E363" s="156">
        <f>IF(D363&gt;0,(VLOOKUP(D363,Families!$A$5:$I$196,2,0)),0)</f>
        <v>0</v>
      </c>
      <c r="F363" s="157"/>
      <c r="G363" s="157" t="s">
        <v>46</v>
      </c>
      <c r="H363" s="158"/>
      <c r="I363" s="159">
        <f>IF(F363=0,0,(H363*(VLOOKUP(F363,'Fee Schedule'!$C$2:$D$40,2,FALSE))))</f>
        <v>0</v>
      </c>
      <c r="J363" s="160" t="b">
        <f>IF(D363&gt;0,(IF(F363='Fee Schedule'!$C$2,'Fee Schedule'!$G$2,(IF(F363='Fee Schedule'!$C$3,'Fee Schedule'!$G$2,(IF(F363='Fee Schedule'!$C$4,'Fee Schedule'!$G$2,(IF(F363='Fee Schedule'!$C$5,'Fee Schedule'!$G$2,(IF(F363='Fee Schedule'!$C$6,'Fee Schedule'!$G$2,(IF(F363='Fee Schedule'!$C$7,'Fee Schedule'!$G$2,(IF(F363='Fee Schedule'!$C$14,'Fee Schedule'!$G$2,(IF(F363='Fee Schedule'!$C$26,'Fee Schedule'!$G$2,(VLOOKUP(D363,Families!$A$5:$I$196,4,0)))))))))))))))))))</f>
        <v>0</v>
      </c>
      <c r="K363" s="157"/>
      <c r="L363" s="178" t="b">
        <f>IF(D363&gt;0,(VLOOKUP(D363,Families!$A$5:$I$196,5,0)))</f>
        <v>0</v>
      </c>
      <c r="M363" s="222"/>
      <c r="N363" s="208"/>
      <c r="O363" s="208"/>
      <c r="P363" s="208"/>
      <c r="Q363" s="208"/>
      <c r="R363" s="208"/>
      <c r="S363" s="208"/>
      <c r="T363" s="162">
        <f>IF(D363&gt;0,(VLOOKUP(D363,Families!$A$5:$I$196,3,0)),0)</f>
        <v>0</v>
      </c>
      <c r="U363" s="163">
        <f>IF(D363&gt;0,(VLOOKUP(D363,Families!$A$5:$I$196,7,0)),0)</f>
        <v>0</v>
      </c>
      <c r="V363" s="171">
        <f>IF(D363&gt;0,(VLOOKUP(D363,Families!$A$5:$I$196,8,0)),0)</f>
        <v>0</v>
      </c>
      <c r="W363" s="172">
        <f>IF(D363&gt;0,(VLOOKUP(D363,Families!$A$5:$I$196,9,0)),0)</f>
        <v>0</v>
      </c>
    </row>
    <row r="364" spans="1:23" s="173" customFormat="1" ht="15" customHeight="1" x14ac:dyDescent="0.3">
      <c r="A364" s="257"/>
      <c r="B364" s="258"/>
      <c r="C364" s="258"/>
      <c r="D364" s="250"/>
      <c r="E364" s="156">
        <f>IF(D364&gt;0,(VLOOKUP(D364,Families!$A$5:$I$196,2,0)),0)</f>
        <v>0</v>
      </c>
      <c r="F364" s="157"/>
      <c r="G364" s="157" t="s">
        <v>46</v>
      </c>
      <c r="H364" s="158"/>
      <c r="I364" s="159">
        <f>IF(F364=0,0,(H364*(VLOOKUP(F364,'Fee Schedule'!$C$2:$D$40,2,FALSE))))</f>
        <v>0</v>
      </c>
      <c r="J364" s="160" t="b">
        <f>IF(D364&gt;0,(IF(F364='Fee Schedule'!$C$2,'Fee Schedule'!$G$2,(IF(F364='Fee Schedule'!$C$3,'Fee Schedule'!$G$2,(IF(F364='Fee Schedule'!$C$4,'Fee Schedule'!$G$2,(IF(F364='Fee Schedule'!$C$5,'Fee Schedule'!$G$2,(IF(F364='Fee Schedule'!$C$6,'Fee Schedule'!$G$2,(IF(F364='Fee Schedule'!$C$7,'Fee Schedule'!$G$2,(IF(F364='Fee Schedule'!$C$14,'Fee Schedule'!$G$2,(IF(F364='Fee Schedule'!$C$26,'Fee Schedule'!$G$2,(VLOOKUP(D364,Families!$A$5:$I$196,4,0)))))))))))))))))))</f>
        <v>0</v>
      </c>
      <c r="K364" s="157"/>
      <c r="L364" s="178" t="b">
        <f>IF(D364&gt;0,(VLOOKUP(D364,Families!$A$5:$I$196,5,0)))</f>
        <v>0</v>
      </c>
      <c r="M364" s="222"/>
      <c r="N364" s="208"/>
      <c r="O364" s="208"/>
      <c r="P364" s="208"/>
      <c r="Q364" s="208"/>
      <c r="R364" s="208"/>
      <c r="S364" s="208"/>
      <c r="T364" s="162">
        <f>IF(D364&gt;0,(VLOOKUP(D364,Families!$A$5:$I$196,3,0)),0)</f>
        <v>0</v>
      </c>
      <c r="U364" s="163">
        <f>IF(D364&gt;0,(VLOOKUP(D364,Families!$A$5:$I$196,7,0)),0)</f>
        <v>0</v>
      </c>
      <c r="V364" s="171">
        <f>IF(D364&gt;0,(VLOOKUP(D364,Families!$A$5:$I$196,8,0)),0)</f>
        <v>0</v>
      </c>
      <c r="W364" s="172">
        <f>IF(D364&gt;0,(VLOOKUP(D364,Families!$A$5:$I$196,9,0)),0)</f>
        <v>0</v>
      </c>
    </row>
    <row r="365" spans="1:23" s="173" customFormat="1" ht="15" customHeight="1" x14ac:dyDescent="0.3">
      <c r="A365" s="257"/>
      <c r="B365" s="258"/>
      <c r="C365" s="258"/>
      <c r="D365" s="250"/>
      <c r="E365" s="156">
        <f>IF(D365&gt;0,(VLOOKUP(D365,Families!$A$5:$I$196,2,0)),0)</f>
        <v>0</v>
      </c>
      <c r="F365" s="157"/>
      <c r="G365" s="157" t="s">
        <v>46</v>
      </c>
      <c r="H365" s="158"/>
      <c r="I365" s="159">
        <f>IF(F365=0,0,(H365*(VLOOKUP(F365,'Fee Schedule'!$C$2:$D$40,2,FALSE))))</f>
        <v>0</v>
      </c>
      <c r="J365" s="160" t="b">
        <f>IF(D365&gt;0,(IF(F365='Fee Schedule'!$C$2,'Fee Schedule'!$G$2,(IF(F365='Fee Schedule'!$C$3,'Fee Schedule'!$G$2,(IF(F365='Fee Schedule'!$C$4,'Fee Schedule'!$G$2,(IF(F365='Fee Schedule'!$C$5,'Fee Schedule'!$G$2,(IF(F365='Fee Schedule'!$C$6,'Fee Schedule'!$G$2,(IF(F365='Fee Schedule'!$C$7,'Fee Schedule'!$G$2,(IF(F365='Fee Schedule'!$C$14,'Fee Schedule'!$G$2,(IF(F365='Fee Schedule'!$C$26,'Fee Schedule'!$G$2,(VLOOKUP(D365,Families!$A$5:$I$196,4,0)))))))))))))))))))</f>
        <v>0</v>
      </c>
      <c r="K365" s="157"/>
      <c r="L365" s="178" t="b">
        <f>IF(D365&gt;0,(VLOOKUP(D365,Families!$A$5:$I$196,5,0)))</f>
        <v>0</v>
      </c>
      <c r="M365" s="222"/>
      <c r="N365" s="208"/>
      <c r="O365" s="208"/>
      <c r="P365" s="208"/>
      <c r="Q365" s="208"/>
      <c r="R365" s="208"/>
      <c r="S365" s="208"/>
      <c r="T365" s="162">
        <f>IF(D365&gt;0,(VLOOKUP(D365,Families!$A$5:$I$196,3,0)),0)</f>
        <v>0</v>
      </c>
      <c r="U365" s="163">
        <f>IF(D365&gt;0,(VLOOKUP(D365,Families!$A$5:$I$196,7,0)),0)</f>
        <v>0</v>
      </c>
      <c r="V365" s="171">
        <f>IF(D365&gt;0,(VLOOKUP(D365,Families!$A$5:$I$196,8,0)),0)</f>
        <v>0</v>
      </c>
      <c r="W365" s="172">
        <f>IF(D365&gt;0,(VLOOKUP(D365,Families!$A$5:$I$196,9,0)),0)</f>
        <v>0</v>
      </c>
    </row>
    <row r="366" spans="1:23" s="173" customFormat="1" ht="15" customHeight="1" x14ac:dyDescent="0.3">
      <c r="A366" s="257"/>
      <c r="B366" s="258"/>
      <c r="C366" s="258"/>
      <c r="D366" s="250"/>
      <c r="E366" s="156">
        <f>IF(D366&gt;0,(VLOOKUP(D366,Families!$A$5:$I$196,2,0)),0)</f>
        <v>0</v>
      </c>
      <c r="F366" s="157"/>
      <c r="G366" s="157" t="s">
        <v>46</v>
      </c>
      <c r="H366" s="158"/>
      <c r="I366" s="159">
        <f>IF(F366=0,0,(H366*(VLOOKUP(F366,'Fee Schedule'!$C$2:$D$40,2,FALSE))))</f>
        <v>0</v>
      </c>
      <c r="J366" s="160" t="b">
        <f>IF(D366&gt;0,(IF(F366='Fee Schedule'!$C$2,'Fee Schedule'!$G$2,(IF(F366='Fee Schedule'!$C$3,'Fee Schedule'!$G$2,(IF(F366='Fee Schedule'!$C$4,'Fee Schedule'!$G$2,(IF(F366='Fee Schedule'!$C$5,'Fee Schedule'!$G$2,(IF(F366='Fee Schedule'!$C$6,'Fee Schedule'!$G$2,(IF(F366='Fee Schedule'!$C$7,'Fee Schedule'!$G$2,(IF(F366='Fee Schedule'!$C$14,'Fee Schedule'!$G$2,(IF(F366='Fee Schedule'!$C$26,'Fee Schedule'!$G$2,(VLOOKUP(D366,Families!$A$5:$I$196,4,0)))))))))))))))))))</f>
        <v>0</v>
      </c>
      <c r="K366" s="157"/>
      <c r="L366" s="178" t="b">
        <f>IF(D366&gt;0,(VLOOKUP(D366,Families!$A$5:$I$196,5,0)))</f>
        <v>0</v>
      </c>
      <c r="M366" s="222"/>
      <c r="N366" s="208"/>
      <c r="O366" s="208"/>
      <c r="P366" s="208"/>
      <c r="Q366" s="208"/>
      <c r="R366" s="208"/>
      <c r="S366" s="208"/>
      <c r="T366" s="162">
        <f>IF(D366&gt;0,(VLOOKUP(D366,Families!$A$5:$I$196,3,0)),0)</f>
        <v>0</v>
      </c>
      <c r="U366" s="163">
        <f>IF(D366&gt;0,(VLOOKUP(D366,Families!$A$5:$I$196,7,0)),0)</f>
        <v>0</v>
      </c>
      <c r="V366" s="171">
        <f>IF(D366&gt;0,(VLOOKUP(D366,Families!$A$5:$I$196,8,0)),0)</f>
        <v>0</v>
      </c>
      <c r="W366" s="172">
        <f>IF(D366&gt;0,(VLOOKUP(D366,Families!$A$5:$I$196,9,0)),0)</f>
        <v>0</v>
      </c>
    </row>
    <row r="367" spans="1:23" s="173" customFormat="1" ht="15" customHeight="1" x14ac:dyDescent="0.3">
      <c r="A367" s="257"/>
      <c r="B367" s="258"/>
      <c r="C367" s="258"/>
      <c r="D367" s="250"/>
      <c r="E367" s="156">
        <f>IF(D367&gt;0,(VLOOKUP(D367,Families!$A$5:$I$196,2,0)),0)</f>
        <v>0</v>
      </c>
      <c r="F367" s="157"/>
      <c r="G367" s="157" t="s">
        <v>46</v>
      </c>
      <c r="H367" s="158"/>
      <c r="I367" s="159">
        <f>IF(F367=0,0,(H367*(VLOOKUP(F367,'Fee Schedule'!$C$2:$D$40,2,FALSE))))</f>
        <v>0</v>
      </c>
      <c r="J367" s="160" t="b">
        <f>IF(D367&gt;0,(IF(F367='Fee Schedule'!$C$2,'Fee Schedule'!$G$2,(IF(F367='Fee Schedule'!$C$3,'Fee Schedule'!$G$2,(IF(F367='Fee Schedule'!$C$4,'Fee Schedule'!$G$2,(IF(F367='Fee Schedule'!$C$5,'Fee Schedule'!$G$2,(IF(F367='Fee Schedule'!$C$6,'Fee Schedule'!$G$2,(IF(F367='Fee Schedule'!$C$7,'Fee Schedule'!$G$2,(IF(F367='Fee Schedule'!$C$14,'Fee Schedule'!$G$2,(IF(F367='Fee Schedule'!$C$26,'Fee Schedule'!$G$2,(VLOOKUP(D367,Families!$A$5:$I$196,4,0)))))))))))))))))))</f>
        <v>0</v>
      </c>
      <c r="K367" s="157"/>
      <c r="L367" s="178" t="b">
        <f>IF(D367&gt;0,(VLOOKUP(D367,Families!$A$5:$I$196,5,0)))</f>
        <v>0</v>
      </c>
      <c r="M367" s="222"/>
      <c r="N367" s="208"/>
      <c r="O367" s="208"/>
      <c r="P367" s="208"/>
      <c r="Q367" s="208"/>
      <c r="R367" s="208"/>
      <c r="S367" s="208"/>
      <c r="T367" s="162">
        <f>IF(D367&gt;0,(VLOOKUP(D367,Families!$A$5:$I$196,3,0)),0)</f>
        <v>0</v>
      </c>
      <c r="U367" s="163">
        <f>IF(D367&gt;0,(VLOOKUP(D367,Families!$A$5:$I$196,7,0)),0)</f>
        <v>0</v>
      </c>
      <c r="V367" s="171">
        <f>IF(D367&gt;0,(VLOOKUP(D367,Families!$A$5:$I$196,8,0)),0)</f>
        <v>0</v>
      </c>
      <c r="W367" s="172">
        <f>IF(D367&gt;0,(VLOOKUP(D367,Families!$A$5:$I$196,9,0)),0)</f>
        <v>0</v>
      </c>
    </row>
    <row r="368" spans="1:23" s="173" customFormat="1" ht="15" customHeight="1" x14ac:dyDescent="0.3">
      <c r="A368" s="257"/>
      <c r="B368" s="258"/>
      <c r="C368" s="258"/>
      <c r="D368" s="250"/>
      <c r="E368" s="156">
        <f>IF(D368&gt;0,(VLOOKUP(D368,Families!$A$5:$I$196,2,0)),0)</f>
        <v>0</v>
      </c>
      <c r="F368" s="157"/>
      <c r="G368" s="157" t="s">
        <v>46</v>
      </c>
      <c r="H368" s="158"/>
      <c r="I368" s="159">
        <f>IF(F368=0,0,(H368*(VLOOKUP(F368,'Fee Schedule'!$C$2:$D$40,2,FALSE))))</f>
        <v>0</v>
      </c>
      <c r="J368" s="160" t="b">
        <f>IF(D368&gt;0,(IF(F368='Fee Schedule'!$C$2,'Fee Schedule'!$G$2,(IF(F368='Fee Schedule'!$C$3,'Fee Schedule'!$G$2,(IF(F368='Fee Schedule'!$C$4,'Fee Schedule'!$G$2,(IF(F368='Fee Schedule'!$C$5,'Fee Schedule'!$G$2,(IF(F368='Fee Schedule'!$C$6,'Fee Schedule'!$G$2,(IF(F368='Fee Schedule'!$C$7,'Fee Schedule'!$G$2,(IF(F368='Fee Schedule'!$C$14,'Fee Schedule'!$G$2,(IF(F368='Fee Schedule'!$C$26,'Fee Schedule'!$G$2,(VLOOKUP(D368,Families!$A$5:$I$196,4,0)))))))))))))))))))</f>
        <v>0</v>
      </c>
      <c r="K368" s="157"/>
      <c r="L368" s="178" t="b">
        <f>IF(D368&gt;0,(VLOOKUP(D368,Families!$A$5:$I$196,5,0)))</f>
        <v>0</v>
      </c>
      <c r="M368" s="222"/>
      <c r="N368" s="208"/>
      <c r="O368" s="208"/>
      <c r="P368" s="208"/>
      <c r="Q368" s="208"/>
      <c r="R368" s="208"/>
      <c r="S368" s="208"/>
      <c r="T368" s="162">
        <f>IF(D368&gt;0,(VLOOKUP(D368,Families!$A$5:$I$196,3,0)),0)</f>
        <v>0</v>
      </c>
      <c r="U368" s="163">
        <f>IF(D368&gt;0,(VLOOKUP(D368,Families!$A$5:$I$196,7,0)),0)</f>
        <v>0</v>
      </c>
      <c r="V368" s="171">
        <f>IF(D368&gt;0,(VLOOKUP(D368,Families!$A$5:$I$196,8,0)),0)</f>
        <v>0</v>
      </c>
      <c r="W368" s="172">
        <f>IF(D368&gt;0,(VLOOKUP(D368,Families!$A$5:$I$196,9,0)),0)</f>
        <v>0</v>
      </c>
    </row>
    <row r="369" spans="1:23" s="173" customFormat="1" ht="15" customHeight="1" x14ac:dyDescent="0.3">
      <c r="A369" s="257"/>
      <c r="B369" s="258"/>
      <c r="C369" s="258"/>
      <c r="D369" s="250"/>
      <c r="E369" s="156">
        <f>IF(D369&gt;0,(VLOOKUP(D369,Families!$A$5:$I$196,2,0)),0)</f>
        <v>0</v>
      </c>
      <c r="F369" s="157"/>
      <c r="G369" s="157" t="s">
        <v>46</v>
      </c>
      <c r="H369" s="158"/>
      <c r="I369" s="159">
        <f>IF(F369=0,0,(H369*(VLOOKUP(F369,'Fee Schedule'!$C$2:$D$40,2,FALSE))))</f>
        <v>0</v>
      </c>
      <c r="J369" s="160" t="b">
        <f>IF(D369&gt;0,(IF(F369='Fee Schedule'!$C$2,'Fee Schedule'!$G$2,(IF(F369='Fee Schedule'!$C$3,'Fee Schedule'!$G$2,(IF(F369='Fee Schedule'!$C$4,'Fee Schedule'!$G$2,(IF(F369='Fee Schedule'!$C$5,'Fee Schedule'!$G$2,(IF(F369='Fee Schedule'!$C$6,'Fee Schedule'!$G$2,(IF(F369='Fee Schedule'!$C$7,'Fee Schedule'!$G$2,(IF(F369='Fee Schedule'!$C$14,'Fee Schedule'!$G$2,(IF(F369='Fee Schedule'!$C$26,'Fee Schedule'!$G$2,(VLOOKUP(D369,Families!$A$5:$I$196,4,0)))))))))))))))))))</f>
        <v>0</v>
      </c>
      <c r="K369" s="157"/>
      <c r="L369" s="178" t="b">
        <f>IF(D369&gt;0,(VLOOKUP(D369,Families!$A$5:$I$196,5,0)))</f>
        <v>0</v>
      </c>
      <c r="M369" s="222"/>
      <c r="N369" s="208"/>
      <c r="O369" s="208"/>
      <c r="P369" s="208"/>
      <c r="Q369" s="208"/>
      <c r="R369" s="208"/>
      <c r="S369" s="208"/>
      <c r="T369" s="162">
        <f>IF(D369&gt;0,(VLOOKUP(D369,Families!$A$5:$I$196,3,0)),0)</f>
        <v>0</v>
      </c>
      <c r="U369" s="163">
        <f>IF(D369&gt;0,(VLOOKUP(D369,Families!$A$5:$I$196,7,0)),0)</f>
        <v>0</v>
      </c>
      <c r="V369" s="171">
        <f>IF(D369&gt;0,(VLOOKUP(D369,Families!$A$5:$I$196,8,0)),0)</f>
        <v>0</v>
      </c>
      <c r="W369" s="172">
        <f>IF(D369&gt;0,(VLOOKUP(D369,Families!$A$5:$I$196,9,0)),0)</f>
        <v>0</v>
      </c>
    </row>
    <row r="370" spans="1:23" s="173" customFormat="1" ht="15" customHeight="1" x14ac:dyDescent="0.3">
      <c r="A370" s="257"/>
      <c r="B370" s="258"/>
      <c r="C370" s="258"/>
      <c r="D370" s="250"/>
      <c r="E370" s="156">
        <f>IF(D370&gt;0,(VLOOKUP(D370,Families!$A$5:$I$196,2,0)),0)</f>
        <v>0</v>
      </c>
      <c r="F370" s="157"/>
      <c r="G370" s="157" t="s">
        <v>46</v>
      </c>
      <c r="H370" s="158"/>
      <c r="I370" s="159">
        <f>IF(F370=0,0,(H370*(VLOOKUP(F370,'Fee Schedule'!$C$2:$D$40,2,FALSE))))</f>
        <v>0</v>
      </c>
      <c r="J370" s="160" t="b">
        <f>IF(D370&gt;0,(IF(F370='Fee Schedule'!$C$2,'Fee Schedule'!$G$2,(IF(F370='Fee Schedule'!$C$3,'Fee Schedule'!$G$2,(IF(F370='Fee Schedule'!$C$4,'Fee Schedule'!$G$2,(IF(F370='Fee Schedule'!$C$5,'Fee Schedule'!$G$2,(IF(F370='Fee Schedule'!$C$6,'Fee Schedule'!$G$2,(IF(F370='Fee Schedule'!$C$7,'Fee Schedule'!$G$2,(IF(F370='Fee Schedule'!$C$14,'Fee Schedule'!$G$2,(IF(F370='Fee Schedule'!$C$26,'Fee Schedule'!$G$2,(VLOOKUP(D370,Families!$A$5:$I$196,4,0)))))))))))))))))))</f>
        <v>0</v>
      </c>
      <c r="K370" s="157"/>
      <c r="L370" s="178" t="b">
        <f>IF(D370&gt;0,(VLOOKUP(D370,Families!$A$5:$I$196,5,0)))</f>
        <v>0</v>
      </c>
      <c r="M370" s="222"/>
      <c r="N370" s="208"/>
      <c r="O370" s="208"/>
      <c r="P370" s="208"/>
      <c r="Q370" s="208"/>
      <c r="R370" s="208"/>
      <c r="S370" s="208"/>
      <c r="T370" s="162">
        <f>IF(D370&gt;0,(VLOOKUP(D370,Families!$A$5:$I$196,3,0)),0)</f>
        <v>0</v>
      </c>
      <c r="U370" s="163">
        <f>IF(D370&gt;0,(VLOOKUP(D370,Families!$A$5:$I$196,7,0)),0)</f>
        <v>0</v>
      </c>
      <c r="V370" s="171">
        <f>IF(D370&gt;0,(VLOOKUP(D370,Families!$A$5:$I$196,8,0)),0)</f>
        <v>0</v>
      </c>
      <c r="W370" s="172">
        <f>IF(D370&gt;0,(VLOOKUP(D370,Families!$A$5:$I$196,9,0)),0)</f>
        <v>0</v>
      </c>
    </row>
    <row r="371" spans="1:23" s="173" customFormat="1" ht="15" customHeight="1" x14ac:dyDescent="0.3">
      <c r="A371" s="257"/>
      <c r="B371" s="258"/>
      <c r="C371" s="258"/>
      <c r="D371" s="250"/>
      <c r="E371" s="156">
        <f>IF(D371&gt;0,(VLOOKUP(D371,Families!$A$5:$I$196,2,0)),0)</f>
        <v>0</v>
      </c>
      <c r="F371" s="157"/>
      <c r="G371" s="157" t="s">
        <v>46</v>
      </c>
      <c r="H371" s="158"/>
      <c r="I371" s="159">
        <f>IF(F371=0,0,(H371*(VLOOKUP(F371,'Fee Schedule'!$C$2:$D$40,2,FALSE))))</f>
        <v>0</v>
      </c>
      <c r="J371" s="160" t="b">
        <f>IF(D371&gt;0,(IF(F371='Fee Schedule'!$C$2,'Fee Schedule'!$G$2,(IF(F371='Fee Schedule'!$C$3,'Fee Schedule'!$G$2,(IF(F371='Fee Schedule'!$C$4,'Fee Schedule'!$G$2,(IF(F371='Fee Schedule'!$C$5,'Fee Schedule'!$G$2,(IF(F371='Fee Schedule'!$C$6,'Fee Schedule'!$G$2,(IF(F371='Fee Schedule'!$C$7,'Fee Schedule'!$G$2,(IF(F371='Fee Schedule'!$C$14,'Fee Schedule'!$G$2,(IF(F371='Fee Schedule'!$C$26,'Fee Schedule'!$G$2,(VLOOKUP(D371,Families!$A$5:$I$196,4,0)))))))))))))))))))</f>
        <v>0</v>
      </c>
      <c r="K371" s="157"/>
      <c r="L371" s="178" t="b">
        <f>IF(D371&gt;0,(VLOOKUP(D371,Families!$A$5:$I$196,5,0)))</f>
        <v>0</v>
      </c>
      <c r="M371" s="222"/>
      <c r="N371" s="208"/>
      <c r="O371" s="208"/>
      <c r="P371" s="208"/>
      <c r="Q371" s="208"/>
      <c r="R371" s="208"/>
      <c r="S371" s="208"/>
      <c r="T371" s="162">
        <f>IF(D371&gt;0,(VLOOKUP(D371,Families!$A$5:$I$196,3,0)),0)</f>
        <v>0</v>
      </c>
      <c r="U371" s="163">
        <f>IF(D371&gt;0,(VLOOKUP(D371,Families!$A$5:$I$196,7,0)),0)</f>
        <v>0</v>
      </c>
      <c r="V371" s="171">
        <f>IF(D371&gt;0,(VLOOKUP(D371,Families!$A$5:$I$196,8,0)),0)</f>
        <v>0</v>
      </c>
      <c r="W371" s="172">
        <f>IF(D371&gt;0,(VLOOKUP(D371,Families!$A$5:$I$196,9,0)),0)</f>
        <v>0</v>
      </c>
    </row>
    <row r="372" spans="1:23" s="173" customFormat="1" ht="15" customHeight="1" x14ac:dyDescent="0.3">
      <c r="A372" s="257"/>
      <c r="B372" s="258"/>
      <c r="C372" s="258"/>
      <c r="D372" s="250"/>
      <c r="E372" s="156">
        <f>IF(D372&gt;0,(VLOOKUP(D372,Families!$A$5:$I$196,2,0)),0)</f>
        <v>0</v>
      </c>
      <c r="F372" s="157"/>
      <c r="G372" s="157" t="s">
        <v>46</v>
      </c>
      <c r="H372" s="158"/>
      <c r="I372" s="159">
        <f>IF(F372=0,0,(H372*(VLOOKUP(F372,'Fee Schedule'!$C$2:$D$40,2,FALSE))))</f>
        <v>0</v>
      </c>
      <c r="J372" s="160" t="b">
        <f>IF(D372&gt;0,(IF(F372='Fee Schedule'!$C$2,'Fee Schedule'!$G$2,(IF(F372='Fee Schedule'!$C$3,'Fee Schedule'!$G$2,(IF(F372='Fee Schedule'!$C$4,'Fee Schedule'!$G$2,(IF(F372='Fee Schedule'!$C$5,'Fee Schedule'!$G$2,(IF(F372='Fee Schedule'!$C$6,'Fee Schedule'!$G$2,(IF(F372='Fee Schedule'!$C$7,'Fee Schedule'!$G$2,(IF(F372='Fee Schedule'!$C$14,'Fee Schedule'!$G$2,(IF(F372='Fee Schedule'!$C$26,'Fee Schedule'!$G$2,(VLOOKUP(D372,Families!$A$5:$I$196,4,0)))))))))))))))))))</f>
        <v>0</v>
      </c>
      <c r="K372" s="157"/>
      <c r="L372" s="178" t="b">
        <f>IF(D372&gt;0,(VLOOKUP(D372,Families!$A$5:$I$196,5,0)))</f>
        <v>0</v>
      </c>
      <c r="M372" s="222"/>
      <c r="N372" s="208"/>
      <c r="O372" s="208"/>
      <c r="P372" s="208"/>
      <c r="Q372" s="208"/>
      <c r="R372" s="208"/>
      <c r="S372" s="208"/>
      <c r="T372" s="162">
        <f>IF(D372&gt;0,(VLOOKUP(D372,Families!$A$5:$I$196,3,0)),0)</f>
        <v>0</v>
      </c>
      <c r="U372" s="163">
        <f>IF(D372&gt;0,(VLOOKUP(D372,Families!$A$5:$I$196,7,0)),0)</f>
        <v>0</v>
      </c>
      <c r="V372" s="171">
        <f>IF(D372&gt;0,(VLOOKUP(D372,Families!$A$5:$I$196,8,0)),0)</f>
        <v>0</v>
      </c>
      <c r="W372" s="172">
        <f>IF(D372&gt;0,(VLOOKUP(D372,Families!$A$5:$I$196,9,0)),0)</f>
        <v>0</v>
      </c>
    </row>
    <row r="373" spans="1:23" s="173" customFormat="1" ht="15" customHeight="1" x14ac:dyDescent="0.3">
      <c r="A373" s="257"/>
      <c r="B373" s="258"/>
      <c r="C373" s="258"/>
      <c r="D373" s="250"/>
      <c r="E373" s="156">
        <f>IF(D373&gt;0,(VLOOKUP(D373,Families!$A$5:$I$196,2,0)),0)</f>
        <v>0</v>
      </c>
      <c r="F373" s="157"/>
      <c r="G373" s="157" t="s">
        <v>46</v>
      </c>
      <c r="H373" s="158"/>
      <c r="I373" s="159">
        <f>IF(F373=0,0,(H373*(VLOOKUP(F373,'Fee Schedule'!$C$2:$D$40,2,FALSE))))</f>
        <v>0</v>
      </c>
      <c r="J373" s="160" t="b">
        <f>IF(D373&gt;0,(IF(F373='Fee Schedule'!$C$2,'Fee Schedule'!$G$2,(IF(F373='Fee Schedule'!$C$3,'Fee Schedule'!$G$2,(IF(F373='Fee Schedule'!$C$4,'Fee Schedule'!$G$2,(IF(F373='Fee Schedule'!$C$5,'Fee Schedule'!$G$2,(IF(F373='Fee Schedule'!$C$6,'Fee Schedule'!$G$2,(IF(F373='Fee Schedule'!$C$7,'Fee Schedule'!$G$2,(IF(F373='Fee Schedule'!$C$14,'Fee Schedule'!$G$2,(IF(F373='Fee Schedule'!$C$26,'Fee Schedule'!$G$2,(VLOOKUP(D373,Families!$A$5:$I$196,4,0)))))))))))))))))))</f>
        <v>0</v>
      </c>
      <c r="K373" s="157"/>
      <c r="L373" s="178" t="b">
        <f>IF(D373&gt;0,(VLOOKUP(D373,Families!$A$5:$I$196,5,0)))</f>
        <v>0</v>
      </c>
      <c r="M373" s="222"/>
      <c r="N373" s="208"/>
      <c r="O373" s="208"/>
      <c r="P373" s="208"/>
      <c r="Q373" s="208"/>
      <c r="R373" s="208"/>
      <c r="S373" s="208"/>
      <c r="T373" s="162">
        <f>IF(D373&gt;0,(VLOOKUP(D373,Families!$A$5:$I$196,3,0)),0)</f>
        <v>0</v>
      </c>
      <c r="U373" s="163">
        <f>IF(D373&gt;0,(VLOOKUP(D373,Families!$A$5:$I$196,7,0)),0)</f>
        <v>0</v>
      </c>
      <c r="V373" s="171">
        <f>IF(D373&gt;0,(VLOOKUP(D373,Families!$A$5:$I$196,8,0)),0)</f>
        <v>0</v>
      </c>
      <c r="W373" s="172">
        <f>IF(D373&gt;0,(VLOOKUP(D373,Families!$A$5:$I$196,9,0)),0)</f>
        <v>0</v>
      </c>
    </row>
    <row r="374" spans="1:23" s="173" customFormat="1" ht="15" customHeight="1" x14ac:dyDescent="0.3">
      <c r="A374" s="257"/>
      <c r="B374" s="258"/>
      <c r="C374" s="258"/>
      <c r="D374" s="250"/>
      <c r="E374" s="156">
        <f>IF(D374&gt;0,(VLOOKUP(D374,Families!$A$5:$I$196,2,0)),0)</f>
        <v>0</v>
      </c>
      <c r="F374" s="157"/>
      <c r="G374" s="157" t="s">
        <v>46</v>
      </c>
      <c r="H374" s="158"/>
      <c r="I374" s="159">
        <f>IF(F374=0,0,(H374*(VLOOKUP(F374,'Fee Schedule'!$C$2:$D$40,2,FALSE))))</f>
        <v>0</v>
      </c>
      <c r="J374" s="160" t="b">
        <f>IF(D374&gt;0,(IF(F374='Fee Schedule'!$C$2,'Fee Schedule'!$G$2,(IF(F374='Fee Schedule'!$C$3,'Fee Schedule'!$G$2,(IF(F374='Fee Schedule'!$C$4,'Fee Schedule'!$G$2,(IF(F374='Fee Schedule'!$C$5,'Fee Schedule'!$G$2,(IF(F374='Fee Schedule'!$C$6,'Fee Schedule'!$G$2,(IF(F374='Fee Schedule'!$C$7,'Fee Schedule'!$G$2,(IF(F374='Fee Schedule'!$C$14,'Fee Schedule'!$G$2,(IF(F374='Fee Schedule'!$C$26,'Fee Schedule'!$G$2,(VLOOKUP(D374,Families!$A$5:$I$196,4,0)))))))))))))))))))</f>
        <v>0</v>
      </c>
      <c r="K374" s="157"/>
      <c r="L374" s="178" t="b">
        <f>IF(D374&gt;0,(VLOOKUP(D374,Families!$A$5:$I$196,5,0)))</f>
        <v>0</v>
      </c>
      <c r="M374" s="222"/>
      <c r="N374" s="208"/>
      <c r="O374" s="208"/>
      <c r="P374" s="208"/>
      <c r="Q374" s="208"/>
      <c r="R374" s="208"/>
      <c r="S374" s="208"/>
      <c r="T374" s="162">
        <f>IF(D374&gt;0,(VLOOKUP(D374,Families!$A$5:$I$196,3,0)),0)</f>
        <v>0</v>
      </c>
      <c r="U374" s="163">
        <f>IF(D374&gt;0,(VLOOKUP(D374,Families!$A$5:$I$196,7,0)),0)</f>
        <v>0</v>
      </c>
      <c r="V374" s="171">
        <f>IF(D374&gt;0,(VLOOKUP(D374,Families!$A$5:$I$196,8,0)),0)</f>
        <v>0</v>
      </c>
      <c r="W374" s="172">
        <f>IF(D374&gt;0,(VLOOKUP(D374,Families!$A$5:$I$196,9,0)),0)</f>
        <v>0</v>
      </c>
    </row>
    <row r="375" spans="1:23" s="173" customFormat="1" ht="15" customHeight="1" x14ac:dyDescent="0.3">
      <c r="A375" s="257"/>
      <c r="B375" s="258"/>
      <c r="C375" s="258"/>
      <c r="D375" s="250"/>
      <c r="E375" s="156">
        <f>IF(D375&gt;0,(VLOOKUP(D375,Families!$A$5:$I$196,2,0)),0)</f>
        <v>0</v>
      </c>
      <c r="F375" s="157"/>
      <c r="G375" s="157" t="s">
        <v>46</v>
      </c>
      <c r="H375" s="158"/>
      <c r="I375" s="159">
        <f>IF(F375=0,0,(H375*(VLOOKUP(F375,'Fee Schedule'!$C$2:$D$40,2,FALSE))))</f>
        <v>0</v>
      </c>
      <c r="J375" s="160" t="b">
        <f>IF(D375&gt;0,(IF(F375='Fee Schedule'!$C$2,'Fee Schedule'!$G$2,(IF(F375='Fee Schedule'!$C$3,'Fee Schedule'!$G$2,(IF(F375='Fee Schedule'!$C$4,'Fee Schedule'!$G$2,(IF(F375='Fee Schedule'!$C$5,'Fee Schedule'!$G$2,(IF(F375='Fee Schedule'!$C$6,'Fee Schedule'!$G$2,(IF(F375='Fee Schedule'!$C$7,'Fee Schedule'!$G$2,(IF(F375='Fee Schedule'!$C$14,'Fee Schedule'!$G$2,(IF(F375='Fee Schedule'!$C$26,'Fee Schedule'!$G$2,(VLOOKUP(D375,Families!$A$5:$I$196,4,0)))))))))))))))))))</f>
        <v>0</v>
      </c>
      <c r="K375" s="157"/>
      <c r="L375" s="178" t="b">
        <f>IF(D375&gt;0,(VLOOKUP(D375,Families!$A$5:$I$196,5,0)))</f>
        <v>0</v>
      </c>
      <c r="M375" s="222"/>
      <c r="N375" s="208"/>
      <c r="O375" s="208"/>
      <c r="P375" s="208"/>
      <c r="Q375" s="208"/>
      <c r="R375" s="208"/>
      <c r="S375" s="208"/>
      <c r="T375" s="162">
        <f>IF(D375&gt;0,(VLOOKUP(D375,Families!$A$5:$I$196,3,0)),0)</f>
        <v>0</v>
      </c>
      <c r="U375" s="163">
        <f>IF(D375&gt;0,(VLOOKUP(D375,Families!$A$5:$I$196,7,0)),0)</f>
        <v>0</v>
      </c>
      <c r="V375" s="171">
        <f>IF(D375&gt;0,(VLOOKUP(D375,Families!$A$5:$I$196,8,0)),0)</f>
        <v>0</v>
      </c>
      <c r="W375" s="172">
        <f>IF(D375&gt;0,(VLOOKUP(D375,Families!$A$5:$I$196,9,0)),0)</f>
        <v>0</v>
      </c>
    </row>
    <row r="376" spans="1:23" s="173" customFormat="1" ht="15" customHeight="1" x14ac:dyDescent="0.3">
      <c r="A376" s="257"/>
      <c r="B376" s="258"/>
      <c r="C376" s="258"/>
      <c r="D376" s="250"/>
      <c r="E376" s="156">
        <f>IF(D376&gt;0,(VLOOKUP(D376,Families!$A$5:$I$196,2,0)),0)</f>
        <v>0</v>
      </c>
      <c r="F376" s="157"/>
      <c r="G376" s="157" t="s">
        <v>46</v>
      </c>
      <c r="H376" s="158"/>
      <c r="I376" s="159">
        <f>IF(F376=0,0,(H376*(VLOOKUP(F376,'Fee Schedule'!$C$2:$D$40,2,FALSE))))</f>
        <v>0</v>
      </c>
      <c r="J376" s="160" t="b">
        <f>IF(D376&gt;0,(IF(F376='Fee Schedule'!$C$2,'Fee Schedule'!$G$2,(IF(F376='Fee Schedule'!$C$3,'Fee Schedule'!$G$2,(IF(F376='Fee Schedule'!$C$4,'Fee Schedule'!$G$2,(IF(F376='Fee Schedule'!$C$5,'Fee Schedule'!$G$2,(IF(F376='Fee Schedule'!$C$6,'Fee Schedule'!$G$2,(IF(F376='Fee Schedule'!$C$7,'Fee Schedule'!$G$2,(IF(F376='Fee Schedule'!$C$14,'Fee Schedule'!$G$2,(IF(F376='Fee Schedule'!$C$26,'Fee Schedule'!$G$2,(VLOOKUP(D376,Families!$A$5:$I$196,4,0)))))))))))))))))))</f>
        <v>0</v>
      </c>
      <c r="K376" s="157"/>
      <c r="L376" s="178" t="b">
        <f>IF(D376&gt;0,(VLOOKUP(D376,Families!$A$5:$I$196,5,0)))</f>
        <v>0</v>
      </c>
      <c r="M376" s="222"/>
      <c r="N376" s="208"/>
      <c r="O376" s="208"/>
      <c r="P376" s="208"/>
      <c r="Q376" s="208"/>
      <c r="R376" s="208"/>
      <c r="S376" s="208"/>
      <c r="T376" s="162">
        <f>IF(D376&gt;0,(VLOOKUP(D376,Families!$A$5:$I$196,3,0)),0)</f>
        <v>0</v>
      </c>
      <c r="U376" s="163">
        <f>IF(D376&gt;0,(VLOOKUP(D376,Families!$A$5:$I$196,7,0)),0)</f>
        <v>0</v>
      </c>
      <c r="V376" s="171">
        <f>IF(D376&gt;0,(VLOOKUP(D376,Families!$A$5:$I$196,8,0)),0)</f>
        <v>0</v>
      </c>
      <c r="W376" s="172">
        <f>IF(D376&gt;0,(VLOOKUP(D376,Families!$A$5:$I$196,9,0)),0)</f>
        <v>0</v>
      </c>
    </row>
    <row r="377" spans="1:23" s="173" customFormat="1" ht="15" customHeight="1" x14ac:dyDescent="0.3">
      <c r="A377" s="257"/>
      <c r="B377" s="258"/>
      <c r="C377" s="258"/>
      <c r="D377" s="250"/>
      <c r="E377" s="156">
        <f>IF(D377&gt;0,(VLOOKUP(D377,Families!$A$5:$I$196,2,0)),0)</f>
        <v>0</v>
      </c>
      <c r="F377" s="157"/>
      <c r="G377" s="157" t="s">
        <v>46</v>
      </c>
      <c r="H377" s="158"/>
      <c r="I377" s="159">
        <f>IF(F377=0,0,(H377*(VLOOKUP(F377,'Fee Schedule'!$C$2:$D$40,2,FALSE))))</f>
        <v>0</v>
      </c>
      <c r="J377" s="160" t="b">
        <f>IF(D377&gt;0,(IF(F377='Fee Schedule'!$C$2,'Fee Schedule'!$G$2,(IF(F377='Fee Schedule'!$C$3,'Fee Schedule'!$G$2,(IF(F377='Fee Schedule'!$C$4,'Fee Schedule'!$G$2,(IF(F377='Fee Schedule'!$C$5,'Fee Schedule'!$G$2,(IF(F377='Fee Schedule'!$C$6,'Fee Schedule'!$G$2,(IF(F377='Fee Schedule'!$C$7,'Fee Schedule'!$G$2,(IF(F377='Fee Schedule'!$C$14,'Fee Schedule'!$G$2,(IF(F377='Fee Schedule'!$C$26,'Fee Schedule'!$G$2,(VLOOKUP(D377,Families!$A$5:$I$196,4,0)))))))))))))))))))</f>
        <v>0</v>
      </c>
      <c r="K377" s="157"/>
      <c r="L377" s="178" t="b">
        <f>IF(D377&gt;0,(VLOOKUP(D377,Families!$A$5:$I$196,5,0)))</f>
        <v>0</v>
      </c>
      <c r="M377" s="222"/>
      <c r="N377" s="208"/>
      <c r="O377" s="208"/>
      <c r="P377" s="208"/>
      <c r="Q377" s="208"/>
      <c r="R377" s="208"/>
      <c r="S377" s="208"/>
      <c r="T377" s="162">
        <f>IF(D377&gt;0,(VLOOKUP(D377,Families!$A$5:$I$196,3,0)),0)</f>
        <v>0</v>
      </c>
      <c r="U377" s="163">
        <f>IF(D377&gt;0,(VLOOKUP(D377,Families!$A$5:$I$196,7,0)),0)</f>
        <v>0</v>
      </c>
      <c r="V377" s="171">
        <f>IF(D377&gt;0,(VLOOKUP(D377,Families!$A$5:$I$196,8,0)),0)</f>
        <v>0</v>
      </c>
      <c r="W377" s="172">
        <f>IF(D377&gt;0,(VLOOKUP(D377,Families!$A$5:$I$196,9,0)),0)</f>
        <v>0</v>
      </c>
    </row>
    <row r="378" spans="1:23" s="173" customFormat="1" ht="15" customHeight="1" x14ac:dyDescent="0.3">
      <c r="A378" s="257"/>
      <c r="B378" s="258"/>
      <c r="C378" s="258"/>
      <c r="D378" s="250"/>
      <c r="E378" s="156">
        <f>IF(D378&gt;0,(VLOOKUP(D378,Families!$A$5:$I$196,2,0)),0)</f>
        <v>0</v>
      </c>
      <c r="F378" s="157"/>
      <c r="G378" s="157" t="s">
        <v>46</v>
      </c>
      <c r="H378" s="158"/>
      <c r="I378" s="159">
        <f>IF(F378=0,0,(H378*(VLOOKUP(F378,'Fee Schedule'!$C$2:$D$40,2,FALSE))))</f>
        <v>0</v>
      </c>
      <c r="J378" s="160" t="b">
        <f>IF(D378&gt;0,(IF(F378='Fee Schedule'!$C$2,'Fee Schedule'!$G$2,(IF(F378='Fee Schedule'!$C$3,'Fee Schedule'!$G$2,(IF(F378='Fee Schedule'!$C$4,'Fee Schedule'!$G$2,(IF(F378='Fee Schedule'!$C$5,'Fee Schedule'!$G$2,(IF(F378='Fee Schedule'!$C$6,'Fee Schedule'!$G$2,(IF(F378='Fee Schedule'!$C$7,'Fee Schedule'!$G$2,(IF(F378='Fee Schedule'!$C$14,'Fee Schedule'!$G$2,(IF(F378='Fee Schedule'!$C$26,'Fee Schedule'!$G$2,(VLOOKUP(D378,Families!$A$5:$I$196,4,0)))))))))))))))))))</f>
        <v>0</v>
      </c>
      <c r="K378" s="157"/>
      <c r="L378" s="178" t="b">
        <f>IF(D378&gt;0,(VLOOKUP(D378,Families!$A$5:$I$196,5,0)))</f>
        <v>0</v>
      </c>
      <c r="M378" s="222"/>
      <c r="N378" s="208"/>
      <c r="O378" s="208"/>
      <c r="P378" s="208"/>
      <c r="Q378" s="208"/>
      <c r="R378" s="208"/>
      <c r="S378" s="208"/>
      <c r="T378" s="162">
        <f>IF(D378&gt;0,(VLOOKUP(D378,Families!$A$5:$I$196,3,0)),0)</f>
        <v>0</v>
      </c>
      <c r="U378" s="163">
        <f>IF(D378&gt;0,(VLOOKUP(D378,Families!$A$5:$I$196,7,0)),0)</f>
        <v>0</v>
      </c>
      <c r="V378" s="171">
        <f>IF(D378&gt;0,(VLOOKUP(D378,Families!$A$5:$I$196,8,0)),0)</f>
        <v>0</v>
      </c>
      <c r="W378" s="172">
        <f>IF(D378&gt;0,(VLOOKUP(D378,Families!$A$5:$I$196,9,0)),0)</f>
        <v>0</v>
      </c>
    </row>
    <row r="379" spans="1:23" s="173" customFormat="1" ht="15" customHeight="1" x14ac:dyDescent="0.3">
      <c r="A379" s="257"/>
      <c r="B379" s="258"/>
      <c r="C379" s="258"/>
      <c r="D379" s="250"/>
      <c r="E379" s="156">
        <f>IF(D379&gt;0,(VLOOKUP(D379,Families!$A$5:$I$196,2,0)),0)</f>
        <v>0</v>
      </c>
      <c r="F379" s="157"/>
      <c r="G379" s="157" t="s">
        <v>46</v>
      </c>
      <c r="H379" s="158"/>
      <c r="I379" s="159">
        <f>IF(F379=0,0,(H379*(VLOOKUP(F379,'Fee Schedule'!$C$2:$D$40,2,FALSE))))</f>
        <v>0</v>
      </c>
      <c r="J379" s="160" t="b">
        <f>IF(D379&gt;0,(IF(F379='Fee Schedule'!$C$2,'Fee Schedule'!$G$2,(IF(F379='Fee Schedule'!$C$3,'Fee Schedule'!$G$2,(IF(F379='Fee Schedule'!$C$4,'Fee Schedule'!$G$2,(IF(F379='Fee Schedule'!$C$5,'Fee Schedule'!$G$2,(IF(F379='Fee Schedule'!$C$6,'Fee Schedule'!$G$2,(IF(F379='Fee Schedule'!$C$7,'Fee Schedule'!$G$2,(IF(F379='Fee Schedule'!$C$14,'Fee Schedule'!$G$2,(IF(F379='Fee Schedule'!$C$26,'Fee Schedule'!$G$2,(VLOOKUP(D379,Families!$A$5:$I$196,4,0)))))))))))))))))))</f>
        <v>0</v>
      </c>
      <c r="K379" s="157"/>
      <c r="L379" s="178" t="b">
        <f>IF(D379&gt;0,(VLOOKUP(D379,Families!$A$5:$I$196,5,0)))</f>
        <v>0</v>
      </c>
      <c r="M379" s="222"/>
      <c r="N379" s="208"/>
      <c r="O379" s="208"/>
      <c r="P379" s="208"/>
      <c r="Q379" s="208"/>
      <c r="R379" s="208"/>
      <c r="S379" s="208"/>
      <c r="T379" s="162">
        <f>IF(D379&gt;0,(VLOOKUP(D379,Families!$A$5:$I$196,3,0)),0)</f>
        <v>0</v>
      </c>
      <c r="U379" s="163">
        <f>IF(D379&gt;0,(VLOOKUP(D379,Families!$A$5:$I$196,7,0)),0)</f>
        <v>0</v>
      </c>
      <c r="V379" s="171">
        <f>IF(D379&gt;0,(VLOOKUP(D379,Families!$A$5:$I$196,8,0)),0)</f>
        <v>0</v>
      </c>
      <c r="W379" s="172">
        <f>IF(D379&gt;0,(VLOOKUP(D379,Families!$A$5:$I$196,9,0)),0)</f>
        <v>0</v>
      </c>
    </row>
    <row r="380" spans="1:23" s="173" customFormat="1" ht="15" customHeight="1" x14ac:dyDescent="0.3">
      <c r="A380" s="257"/>
      <c r="B380" s="258"/>
      <c r="C380" s="258"/>
      <c r="D380" s="250"/>
      <c r="E380" s="156">
        <f>IF(D380&gt;0,(VLOOKUP(D380,Families!$A$5:$I$196,2,0)),0)</f>
        <v>0</v>
      </c>
      <c r="F380" s="157"/>
      <c r="G380" s="157" t="s">
        <v>46</v>
      </c>
      <c r="H380" s="158"/>
      <c r="I380" s="159">
        <f>IF(F380=0,0,(H380*(VLOOKUP(F380,'Fee Schedule'!$C$2:$D$40,2,FALSE))))</f>
        <v>0</v>
      </c>
      <c r="J380" s="160" t="b">
        <f>IF(D380&gt;0,(IF(F380='Fee Schedule'!$C$2,'Fee Schedule'!$G$2,(IF(F380='Fee Schedule'!$C$3,'Fee Schedule'!$G$2,(IF(F380='Fee Schedule'!$C$4,'Fee Schedule'!$G$2,(IF(F380='Fee Schedule'!$C$5,'Fee Schedule'!$G$2,(IF(F380='Fee Schedule'!$C$6,'Fee Schedule'!$G$2,(IF(F380='Fee Schedule'!$C$7,'Fee Schedule'!$G$2,(IF(F380='Fee Schedule'!$C$14,'Fee Schedule'!$G$2,(IF(F380='Fee Schedule'!$C$26,'Fee Schedule'!$G$2,(VLOOKUP(D380,Families!$A$5:$I$196,4,0)))))))))))))))))))</f>
        <v>0</v>
      </c>
      <c r="K380" s="157"/>
      <c r="L380" s="178" t="b">
        <f>IF(D380&gt;0,(VLOOKUP(D380,Families!$A$5:$I$196,5,0)))</f>
        <v>0</v>
      </c>
      <c r="M380" s="222"/>
      <c r="N380" s="208"/>
      <c r="O380" s="208"/>
      <c r="P380" s="208"/>
      <c r="Q380" s="208"/>
      <c r="R380" s="208"/>
      <c r="S380" s="208"/>
      <c r="T380" s="162">
        <f>IF(D380&gt;0,(VLOOKUP(D380,Families!$A$5:$I$196,3,0)),0)</f>
        <v>0</v>
      </c>
      <c r="U380" s="163">
        <f>IF(D380&gt;0,(VLOOKUP(D380,Families!$A$5:$I$196,7,0)),0)</f>
        <v>0</v>
      </c>
      <c r="V380" s="171">
        <f>IF(D380&gt;0,(VLOOKUP(D380,Families!$A$5:$I$196,8,0)),0)</f>
        <v>0</v>
      </c>
      <c r="W380" s="172">
        <f>IF(D380&gt;0,(VLOOKUP(D380,Families!$A$5:$I$196,9,0)),0)</f>
        <v>0</v>
      </c>
    </row>
    <row r="381" spans="1:23" s="173" customFormat="1" ht="15" customHeight="1" x14ac:dyDescent="0.3">
      <c r="A381" s="257"/>
      <c r="B381" s="258"/>
      <c r="C381" s="258"/>
      <c r="D381" s="250"/>
      <c r="E381" s="156">
        <f>IF(D381&gt;0,(VLOOKUP(D381,Families!$A$5:$I$196,2,0)),0)</f>
        <v>0</v>
      </c>
      <c r="F381" s="157"/>
      <c r="G381" s="157" t="s">
        <v>46</v>
      </c>
      <c r="H381" s="158"/>
      <c r="I381" s="159">
        <f>IF(F381=0,0,(H381*(VLOOKUP(F381,'Fee Schedule'!$C$2:$D$40,2,FALSE))))</f>
        <v>0</v>
      </c>
      <c r="J381" s="160" t="b">
        <f>IF(D381&gt;0,(IF(F381='Fee Schedule'!$C$2,'Fee Schedule'!$G$2,(IF(F381='Fee Schedule'!$C$3,'Fee Schedule'!$G$2,(IF(F381='Fee Schedule'!$C$4,'Fee Schedule'!$G$2,(IF(F381='Fee Schedule'!$C$5,'Fee Schedule'!$G$2,(IF(F381='Fee Schedule'!$C$6,'Fee Schedule'!$G$2,(IF(F381='Fee Schedule'!$C$7,'Fee Schedule'!$G$2,(IF(F381='Fee Schedule'!$C$14,'Fee Schedule'!$G$2,(IF(F381='Fee Schedule'!$C$26,'Fee Schedule'!$G$2,(VLOOKUP(D381,Families!$A$5:$I$196,4,0)))))))))))))))))))</f>
        <v>0</v>
      </c>
      <c r="K381" s="157"/>
      <c r="L381" s="178" t="b">
        <f>IF(D381&gt;0,(VLOOKUP(D381,Families!$A$5:$I$196,5,0)))</f>
        <v>0</v>
      </c>
      <c r="M381" s="222"/>
      <c r="N381" s="208"/>
      <c r="O381" s="208"/>
      <c r="P381" s="208"/>
      <c r="Q381" s="208"/>
      <c r="R381" s="208"/>
      <c r="S381" s="208"/>
      <c r="T381" s="162">
        <f>IF(D381&gt;0,(VLOOKUP(D381,Families!$A$5:$I$196,3,0)),0)</f>
        <v>0</v>
      </c>
      <c r="U381" s="163">
        <f>IF(D381&gt;0,(VLOOKUP(D381,Families!$A$5:$I$196,7,0)),0)</f>
        <v>0</v>
      </c>
      <c r="V381" s="171">
        <f>IF(D381&gt;0,(VLOOKUP(D381,Families!$A$5:$I$196,8,0)),0)</f>
        <v>0</v>
      </c>
      <c r="W381" s="172">
        <f>IF(D381&gt;0,(VLOOKUP(D381,Families!$A$5:$I$196,9,0)),0)</f>
        <v>0</v>
      </c>
    </row>
    <row r="382" spans="1:23" s="173" customFormat="1" ht="15" customHeight="1" x14ac:dyDescent="0.3">
      <c r="A382" s="257"/>
      <c r="B382" s="258"/>
      <c r="C382" s="258"/>
      <c r="D382" s="250"/>
      <c r="E382" s="156">
        <f>IF(D382&gt;0,(VLOOKUP(D382,Families!$A$5:$I$196,2,0)),0)</f>
        <v>0</v>
      </c>
      <c r="F382" s="157"/>
      <c r="G382" s="157" t="s">
        <v>46</v>
      </c>
      <c r="H382" s="158"/>
      <c r="I382" s="159">
        <f>IF(F382=0,0,(H382*(VLOOKUP(F382,'Fee Schedule'!$C$2:$D$40,2,FALSE))))</f>
        <v>0</v>
      </c>
      <c r="J382" s="160" t="b">
        <f>IF(D382&gt;0,(IF(F382='Fee Schedule'!$C$2,'Fee Schedule'!$G$2,(IF(F382='Fee Schedule'!$C$3,'Fee Schedule'!$G$2,(IF(F382='Fee Schedule'!$C$4,'Fee Schedule'!$G$2,(IF(F382='Fee Schedule'!$C$5,'Fee Schedule'!$G$2,(IF(F382='Fee Schedule'!$C$6,'Fee Schedule'!$G$2,(IF(F382='Fee Schedule'!$C$7,'Fee Schedule'!$G$2,(IF(F382='Fee Schedule'!$C$14,'Fee Schedule'!$G$2,(IF(F382='Fee Schedule'!$C$26,'Fee Schedule'!$G$2,(VLOOKUP(D382,Families!$A$5:$I$196,4,0)))))))))))))))))))</f>
        <v>0</v>
      </c>
      <c r="K382" s="157"/>
      <c r="L382" s="178" t="b">
        <f>IF(D382&gt;0,(VLOOKUP(D382,Families!$A$5:$I$196,5,0)))</f>
        <v>0</v>
      </c>
      <c r="M382" s="222"/>
      <c r="N382" s="208"/>
      <c r="O382" s="208"/>
      <c r="P382" s="208"/>
      <c r="Q382" s="208"/>
      <c r="R382" s="208"/>
      <c r="S382" s="208"/>
      <c r="T382" s="162">
        <f>IF(D382&gt;0,(VLOOKUP(D382,Families!$A$5:$I$196,3,0)),0)</f>
        <v>0</v>
      </c>
      <c r="U382" s="163">
        <f>IF(D382&gt;0,(VLOOKUP(D382,Families!$A$5:$I$196,7,0)),0)</f>
        <v>0</v>
      </c>
      <c r="V382" s="171">
        <f>IF(D382&gt;0,(VLOOKUP(D382,Families!$A$5:$I$196,8,0)),0)</f>
        <v>0</v>
      </c>
      <c r="W382" s="172">
        <f>IF(D382&gt;0,(VLOOKUP(D382,Families!$A$5:$I$196,9,0)),0)</f>
        <v>0</v>
      </c>
    </row>
    <row r="383" spans="1:23" s="173" customFormat="1" ht="15" customHeight="1" x14ac:dyDescent="0.3">
      <c r="A383" s="257"/>
      <c r="B383" s="258"/>
      <c r="C383" s="258"/>
      <c r="D383" s="250"/>
      <c r="E383" s="156">
        <f>IF(D383&gt;0,(VLOOKUP(D383,Families!$A$5:$I$196,2,0)),0)</f>
        <v>0</v>
      </c>
      <c r="F383" s="157"/>
      <c r="G383" s="157" t="s">
        <v>46</v>
      </c>
      <c r="H383" s="158"/>
      <c r="I383" s="159">
        <f>IF(F383=0,0,(H383*(VLOOKUP(F383,'Fee Schedule'!$C$2:$D$40,2,FALSE))))</f>
        <v>0</v>
      </c>
      <c r="J383" s="160" t="b">
        <f>IF(D383&gt;0,(IF(F383='Fee Schedule'!$C$2,'Fee Schedule'!$G$2,(IF(F383='Fee Schedule'!$C$3,'Fee Schedule'!$G$2,(IF(F383='Fee Schedule'!$C$4,'Fee Schedule'!$G$2,(IF(F383='Fee Schedule'!$C$5,'Fee Schedule'!$G$2,(IF(F383='Fee Schedule'!$C$6,'Fee Schedule'!$G$2,(IF(F383='Fee Schedule'!$C$7,'Fee Schedule'!$G$2,(IF(F383='Fee Schedule'!$C$14,'Fee Schedule'!$G$2,(IF(F383='Fee Schedule'!$C$26,'Fee Schedule'!$G$2,(VLOOKUP(D383,Families!$A$5:$I$196,4,0)))))))))))))))))))</f>
        <v>0</v>
      </c>
      <c r="K383" s="157"/>
      <c r="L383" s="178" t="b">
        <f>IF(D383&gt;0,(VLOOKUP(D383,Families!$A$5:$I$196,5,0)))</f>
        <v>0</v>
      </c>
      <c r="M383" s="222"/>
      <c r="N383" s="208"/>
      <c r="O383" s="208"/>
      <c r="P383" s="208"/>
      <c r="Q383" s="208"/>
      <c r="R383" s="208"/>
      <c r="S383" s="208"/>
      <c r="T383" s="162">
        <f>IF(D383&gt;0,(VLOOKUP(D383,Families!$A$5:$I$196,3,0)),0)</f>
        <v>0</v>
      </c>
      <c r="U383" s="163">
        <f>IF(D383&gt;0,(VLOOKUP(D383,Families!$A$5:$I$196,7,0)),0)</f>
        <v>0</v>
      </c>
      <c r="V383" s="171">
        <f>IF(D383&gt;0,(VLOOKUP(D383,Families!$A$5:$I$196,8,0)),0)</f>
        <v>0</v>
      </c>
      <c r="W383" s="172">
        <f>IF(D383&gt;0,(VLOOKUP(D383,Families!$A$5:$I$196,9,0)),0)</f>
        <v>0</v>
      </c>
    </row>
    <row r="384" spans="1:23" s="173" customFormat="1" ht="15" customHeight="1" x14ac:dyDescent="0.3">
      <c r="A384" s="257"/>
      <c r="B384" s="258"/>
      <c r="C384" s="258"/>
      <c r="D384" s="250"/>
      <c r="E384" s="156">
        <f>IF(D384&gt;0,(VLOOKUP(D384,Families!$A$5:$I$196,2,0)),0)</f>
        <v>0</v>
      </c>
      <c r="F384" s="157"/>
      <c r="G384" s="157" t="s">
        <v>46</v>
      </c>
      <c r="H384" s="158"/>
      <c r="I384" s="159">
        <f>IF(F384=0,0,(H384*(VLOOKUP(F384,'Fee Schedule'!$C$2:$D$40,2,FALSE))))</f>
        <v>0</v>
      </c>
      <c r="J384" s="160" t="b">
        <f>IF(D384&gt;0,(IF(F384='Fee Schedule'!$C$2,'Fee Schedule'!$G$2,(IF(F384='Fee Schedule'!$C$3,'Fee Schedule'!$G$2,(IF(F384='Fee Schedule'!$C$4,'Fee Schedule'!$G$2,(IF(F384='Fee Schedule'!$C$5,'Fee Schedule'!$G$2,(IF(F384='Fee Schedule'!$C$6,'Fee Schedule'!$G$2,(IF(F384='Fee Schedule'!$C$7,'Fee Schedule'!$G$2,(IF(F384='Fee Schedule'!$C$14,'Fee Schedule'!$G$2,(IF(F384='Fee Schedule'!$C$26,'Fee Schedule'!$G$2,(VLOOKUP(D384,Families!$A$5:$I$196,4,0)))))))))))))))))))</f>
        <v>0</v>
      </c>
      <c r="K384" s="157"/>
      <c r="L384" s="178" t="b">
        <f>IF(D384&gt;0,(VLOOKUP(D384,Families!$A$5:$I$196,5,0)))</f>
        <v>0</v>
      </c>
      <c r="M384" s="222"/>
      <c r="N384" s="208"/>
      <c r="O384" s="208"/>
      <c r="P384" s="208"/>
      <c r="Q384" s="208"/>
      <c r="R384" s="208"/>
      <c r="S384" s="208"/>
      <c r="T384" s="162">
        <f>IF(D384&gt;0,(VLOOKUP(D384,Families!$A$5:$I$196,3,0)),0)</f>
        <v>0</v>
      </c>
      <c r="U384" s="163">
        <f>IF(D384&gt;0,(VLOOKUP(D384,Families!$A$5:$I$196,7,0)),0)</f>
        <v>0</v>
      </c>
      <c r="V384" s="171">
        <f>IF(D384&gt;0,(VLOOKUP(D384,Families!$A$5:$I$196,8,0)),0)</f>
        <v>0</v>
      </c>
      <c r="W384" s="172">
        <f>IF(D384&gt;0,(VLOOKUP(D384,Families!$A$5:$I$196,9,0)),0)</f>
        <v>0</v>
      </c>
    </row>
    <row r="385" spans="1:23" s="173" customFormat="1" ht="15" customHeight="1" x14ac:dyDescent="0.3">
      <c r="A385" s="257"/>
      <c r="B385" s="258"/>
      <c r="C385" s="258"/>
      <c r="D385" s="250"/>
      <c r="E385" s="156">
        <f>IF(D385&gt;0,(VLOOKUP(D385,Families!$A$5:$I$196,2,0)),0)</f>
        <v>0</v>
      </c>
      <c r="F385" s="157"/>
      <c r="G385" s="157" t="s">
        <v>46</v>
      </c>
      <c r="H385" s="158"/>
      <c r="I385" s="159">
        <f>IF(F385=0,0,(H385*(VLOOKUP(F385,'Fee Schedule'!$C$2:$D$40,2,FALSE))))</f>
        <v>0</v>
      </c>
      <c r="J385" s="160" t="b">
        <f>IF(D385&gt;0,(IF(F385='Fee Schedule'!$C$2,'Fee Schedule'!$G$2,(IF(F385='Fee Schedule'!$C$3,'Fee Schedule'!$G$2,(IF(F385='Fee Schedule'!$C$4,'Fee Schedule'!$G$2,(IF(F385='Fee Schedule'!$C$5,'Fee Schedule'!$G$2,(IF(F385='Fee Schedule'!$C$6,'Fee Schedule'!$G$2,(IF(F385='Fee Schedule'!$C$7,'Fee Schedule'!$G$2,(IF(F385='Fee Schedule'!$C$14,'Fee Schedule'!$G$2,(IF(F385='Fee Schedule'!$C$26,'Fee Schedule'!$G$2,(VLOOKUP(D385,Families!$A$5:$I$196,4,0)))))))))))))))))))</f>
        <v>0</v>
      </c>
      <c r="K385" s="157"/>
      <c r="L385" s="178" t="b">
        <f>IF(D385&gt;0,(VLOOKUP(D385,Families!$A$5:$I$196,5,0)))</f>
        <v>0</v>
      </c>
      <c r="M385" s="222"/>
      <c r="N385" s="208"/>
      <c r="O385" s="208"/>
      <c r="P385" s="208"/>
      <c r="Q385" s="208"/>
      <c r="R385" s="208"/>
      <c r="S385" s="208"/>
      <c r="T385" s="162">
        <f>IF(D385&gt;0,(VLOOKUP(D385,Families!$A$5:$I$196,3,0)),0)</f>
        <v>0</v>
      </c>
      <c r="U385" s="163">
        <f>IF(D385&gt;0,(VLOOKUP(D385,Families!$A$5:$I$196,7,0)),0)</f>
        <v>0</v>
      </c>
      <c r="V385" s="171">
        <f>IF(D385&gt;0,(VLOOKUP(D385,Families!$A$5:$I$196,8,0)),0)</f>
        <v>0</v>
      </c>
      <c r="W385" s="172">
        <f>IF(D385&gt;0,(VLOOKUP(D385,Families!$A$5:$I$196,9,0)),0)</f>
        <v>0</v>
      </c>
    </row>
    <row r="386" spans="1:23" s="173" customFormat="1" ht="15" customHeight="1" x14ac:dyDescent="0.3">
      <c r="A386" s="257"/>
      <c r="B386" s="258"/>
      <c r="C386" s="258"/>
      <c r="D386" s="250"/>
      <c r="E386" s="156">
        <f>IF(D386&gt;0,(VLOOKUP(D386,Families!$A$5:$I$196,2,0)),0)</f>
        <v>0</v>
      </c>
      <c r="F386" s="157"/>
      <c r="G386" s="157" t="s">
        <v>46</v>
      </c>
      <c r="H386" s="158"/>
      <c r="I386" s="159">
        <f>IF(F386=0,0,(H386*(VLOOKUP(F386,'Fee Schedule'!$C$2:$D$40,2,FALSE))))</f>
        <v>0</v>
      </c>
      <c r="J386" s="160" t="b">
        <f>IF(D386&gt;0,(IF(F386='Fee Schedule'!$C$2,'Fee Schedule'!$G$2,(IF(F386='Fee Schedule'!$C$3,'Fee Schedule'!$G$2,(IF(F386='Fee Schedule'!$C$4,'Fee Schedule'!$G$2,(IF(F386='Fee Schedule'!$C$5,'Fee Schedule'!$G$2,(IF(F386='Fee Schedule'!$C$6,'Fee Schedule'!$G$2,(IF(F386='Fee Schedule'!$C$7,'Fee Schedule'!$G$2,(IF(F386='Fee Schedule'!$C$14,'Fee Schedule'!$G$2,(IF(F386='Fee Schedule'!$C$26,'Fee Schedule'!$G$2,(VLOOKUP(D386,Families!$A$5:$I$196,4,0)))))))))))))))))))</f>
        <v>0</v>
      </c>
      <c r="K386" s="157"/>
      <c r="L386" s="178" t="b">
        <f>IF(D386&gt;0,(VLOOKUP(D386,Families!$A$5:$I$196,5,0)))</f>
        <v>0</v>
      </c>
      <c r="M386" s="222"/>
      <c r="N386" s="208"/>
      <c r="O386" s="208"/>
      <c r="P386" s="208"/>
      <c r="Q386" s="208"/>
      <c r="R386" s="208"/>
      <c r="S386" s="208"/>
      <c r="T386" s="162">
        <f>IF(D386&gt;0,(VLOOKUP(D386,Families!$A$5:$I$196,3,0)),0)</f>
        <v>0</v>
      </c>
      <c r="U386" s="163">
        <f>IF(D386&gt;0,(VLOOKUP(D386,Families!$A$5:$I$196,7,0)),0)</f>
        <v>0</v>
      </c>
      <c r="V386" s="171">
        <f>IF(D386&gt;0,(VLOOKUP(D386,Families!$A$5:$I$196,8,0)),0)</f>
        <v>0</v>
      </c>
      <c r="W386" s="172">
        <f>IF(D386&gt;0,(VLOOKUP(D386,Families!$A$5:$I$196,9,0)),0)</f>
        <v>0</v>
      </c>
    </row>
    <row r="387" spans="1:23" s="173" customFormat="1" ht="15" customHeight="1" x14ac:dyDescent="0.3">
      <c r="A387" s="257"/>
      <c r="B387" s="258"/>
      <c r="C387" s="258"/>
      <c r="D387" s="250"/>
      <c r="E387" s="156">
        <f>IF(D387&gt;0,(VLOOKUP(D387,Families!$A$5:$I$196,2,0)),0)</f>
        <v>0</v>
      </c>
      <c r="F387" s="157"/>
      <c r="G387" s="157" t="s">
        <v>46</v>
      </c>
      <c r="H387" s="158"/>
      <c r="I387" s="159">
        <f>IF(F387=0,0,(H387*(VLOOKUP(F387,'Fee Schedule'!$C$2:$D$40,2,FALSE))))</f>
        <v>0</v>
      </c>
      <c r="J387" s="160" t="b">
        <f>IF(D387&gt;0,(IF(F387='Fee Schedule'!$C$2,'Fee Schedule'!$G$2,(IF(F387='Fee Schedule'!$C$3,'Fee Schedule'!$G$2,(IF(F387='Fee Schedule'!$C$4,'Fee Schedule'!$G$2,(IF(F387='Fee Schedule'!$C$5,'Fee Schedule'!$G$2,(IF(F387='Fee Schedule'!$C$6,'Fee Schedule'!$G$2,(IF(F387='Fee Schedule'!$C$7,'Fee Schedule'!$G$2,(IF(F387='Fee Schedule'!$C$14,'Fee Schedule'!$G$2,(IF(F387='Fee Schedule'!$C$26,'Fee Schedule'!$G$2,(VLOOKUP(D387,Families!$A$5:$I$196,4,0)))))))))))))))))))</f>
        <v>0</v>
      </c>
      <c r="K387" s="157"/>
      <c r="L387" s="178" t="b">
        <f>IF(D387&gt;0,(VLOOKUP(D387,Families!$A$5:$I$196,5,0)))</f>
        <v>0</v>
      </c>
      <c r="M387" s="222"/>
      <c r="N387" s="208"/>
      <c r="O387" s="208"/>
      <c r="P387" s="208"/>
      <c r="Q387" s="208"/>
      <c r="R387" s="208"/>
      <c r="S387" s="208"/>
      <c r="T387" s="162">
        <f>IF(D387&gt;0,(VLOOKUP(D387,Families!$A$5:$I$196,3,0)),0)</f>
        <v>0</v>
      </c>
      <c r="U387" s="163">
        <f>IF(D387&gt;0,(VLOOKUP(D387,Families!$A$5:$I$196,7,0)),0)</f>
        <v>0</v>
      </c>
      <c r="V387" s="171">
        <f>IF(D387&gt;0,(VLOOKUP(D387,Families!$A$5:$I$196,8,0)),0)</f>
        <v>0</v>
      </c>
      <c r="W387" s="172">
        <f>IF(D387&gt;0,(VLOOKUP(D387,Families!$A$5:$I$196,9,0)),0)</f>
        <v>0</v>
      </c>
    </row>
    <row r="388" spans="1:23" s="173" customFormat="1" ht="15" customHeight="1" x14ac:dyDescent="0.3">
      <c r="A388" s="257"/>
      <c r="B388" s="258"/>
      <c r="C388" s="258"/>
      <c r="D388" s="250"/>
      <c r="E388" s="156">
        <f>IF(D388&gt;0,(VLOOKUP(D388,Families!$A$5:$I$196,2,0)),0)</f>
        <v>0</v>
      </c>
      <c r="F388" s="157"/>
      <c r="G388" s="157" t="s">
        <v>46</v>
      </c>
      <c r="H388" s="158"/>
      <c r="I388" s="159">
        <f>IF(F388=0,0,(H388*(VLOOKUP(F388,'Fee Schedule'!$C$2:$D$40,2,FALSE))))</f>
        <v>0</v>
      </c>
      <c r="J388" s="160" t="b">
        <f>IF(D388&gt;0,(IF(F388='Fee Schedule'!$C$2,'Fee Schedule'!$G$2,(IF(F388='Fee Schedule'!$C$3,'Fee Schedule'!$G$2,(IF(F388='Fee Schedule'!$C$4,'Fee Schedule'!$G$2,(IF(F388='Fee Schedule'!$C$5,'Fee Schedule'!$G$2,(IF(F388='Fee Schedule'!$C$6,'Fee Schedule'!$G$2,(IF(F388='Fee Schedule'!$C$7,'Fee Schedule'!$G$2,(IF(F388='Fee Schedule'!$C$14,'Fee Schedule'!$G$2,(IF(F388='Fee Schedule'!$C$26,'Fee Schedule'!$G$2,(VLOOKUP(D388,Families!$A$5:$I$196,4,0)))))))))))))))))))</f>
        <v>0</v>
      </c>
      <c r="K388" s="157"/>
      <c r="L388" s="178" t="b">
        <f>IF(D388&gt;0,(VLOOKUP(D388,Families!$A$5:$I$196,5,0)))</f>
        <v>0</v>
      </c>
      <c r="M388" s="222"/>
      <c r="N388" s="208"/>
      <c r="O388" s="208"/>
      <c r="P388" s="208"/>
      <c r="Q388" s="208"/>
      <c r="R388" s="208"/>
      <c r="S388" s="208"/>
      <c r="T388" s="162">
        <f>IF(D388&gt;0,(VLOOKUP(D388,Families!$A$5:$I$196,3,0)),0)</f>
        <v>0</v>
      </c>
      <c r="U388" s="163">
        <f>IF(D388&gt;0,(VLOOKUP(D388,Families!$A$5:$I$196,7,0)),0)</f>
        <v>0</v>
      </c>
      <c r="V388" s="171">
        <f>IF(D388&gt;0,(VLOOKUP(D388,Families!$A$5:$I$196,8,0)),0)</f>
        <v>0</v>
      </c>
      <c r="W388" s="172">
        <f>IF(D388&gt;0,(VLOOKUP(D388,Families!$A$5:$I$196,9,0)),0)</f>
        <v>0</v>
      </c>
    </row>
    <row r="389" spans="1:23" s="173" customFormat="1" ht="15" customHeight="1" x14ac:dyDescent="0.3">
      <c r="A389" s="257"/>
      <c r="B389" s="258"/>
      <c r="C389" s="258"/>
      <c r="D389" s="250"/>
      <c r="E389" s="156">
        <f>IF(D389&gt;0,(VLOOKUP(D389,Families!$A$5:$I$196,2,0)),0)</f>
        <v>0</v>
      </c>
      <c r="F389" s="157"/>
      <c r="G389" s="157" t="s">
        <v>46</v>
      </c>
      <c r="H389" s="158"/>
      <c r="I389" s="159">
        <f>IF(F389=0,0,(H389*(VLOOKUP(F389,'Fee Schedule'!$C$2:$D$40,2,FALSE))))</f>
        <v>0</v>
      </c>
      <c r="J389" s="160" t="b">
        <f>IF(D389&gt;0,(IF(F389='Fee Schedule'!$C$2,'Fee Schedule'!$G$2,(IF(F389='Fee Schedule'!$C$3,'Fee Schedule'!$G$2,(IF(F389='Fee Schedule'!$C$4,'Fee Schedule'!$G$2,(IF(F389='Fee Schedule'!$C$5,'Fee Schedule'!$G$2,(IF(F389='Fee Schedule'!$C$6,'Fee Schedule'!$G$2,(IF(F389='Fee Schedule'!$C$7,'Fee Schedule'!$G$2,(IF(F389='Fee Schedule'!$C$14,'Fee Schedule'!$G$2,(IF(F389='Fee Schedule'!$C$26,'Fee Schedule'!$G$2,(VLOOKUP(D389,Families!$A$5:$I$196,4,0)))))))))))))))))))</f>
        <v>0</v>
      </c>
      <c r="K389" s="157"/>
      <c r="L389" s="178" t="b">
        <f>IF(D389&gt;0,(VLOOKUP(D389,Families!$A$5:$I$196,5,0)))</f>
        <v>0</v>
      </c>
      <c r="M389" s="222"/>
      <c r="N389" s="208"/>
      <c r="O389" s="208"/>
      <c r="P389" s="208"/>
      <c r="Q389" s="208"/>
      <c r="R389" s="208"/>
      <c r="S389" s="208"/>
      <c r="T389" s="162">
        <f>IF(D389&gt;0,(VLOOKUP(D389,Families!$A$5:$I$196,3,0)),0)</f>
        <v>0</v>
      </c>
      <c r="U389" s="163">
        <f>IF(D389&gt;0,(VLOOKUP(D389,Families!$A$5:$I$196,7,0)),0)</f>
        <v>0</v>
      </c>
      <c r="V389" s="171">
        <f>IF(D389&gt;0,(VLOOKUP(D389,Families!$A$5:$I$196,8,0)),0)</f>
        <v>0</v>
      </c>
      <c r="W389" s="172">
        <f>IF(D389&gt;0,(VLOOKUP(D389,Families!$A$5:$I$196,9,0)),0)</f>
        <v>0</v>
      </c>
    </row>
    <row r="390" spans="1:23" s="173" customFormat="1" ht="15" customHeight="1" x14ac:dyDescent="0.3">
      <c r="A390" s="257"/>
      <c r="B390" s="258"/>
      <c r="C390" s="258"/>
      <c r="D390" s="250"/>
      <c r="E390" s="156">
        <f>IF(D390&gt;0,(VLOOKUP(D390,Families!$A$5:$I$196,2,0)),0)</f>
        <v>0</v>
      </c>
      <c r="F390" s="157"/>
      <c r="G390" s="157" t="s">
        <v>46</v>
      </c>
      <c r="H390" s="158"/>
      <c r="I390" s="159">
        <f>IF(F390=0,0,(H390*(VLOOKUP(F390,'Fee Schedule'!$C$2:$D$40,2,FALSE))))</f>
        <v>0</v>
      </c>
      <c r="J390" s="160" t="b">
        <f>IF(D390&gt;0,(IF(F390='Fee Schedule'!$C$2,'Fee Schedule'!$G$2,(IF(F390='Fee Schedule'!$C$3,'Fee Schedule'!$G$2,(IF(F390='Fee Schedule'!$C$4,'Fee Schedule'!$G$2,(IF(F390='Fee Schedule'!$C$5,'Fee Schedule'!$G$2,(IF(F390='Fee Schedule'!$C$6,'Fee Schedule'!$G$2,(IF(F390='Fee Schedule'!$C$7,'Fee Schedule'!$G$2,(IF(F390='Fee Schedule'!$C$14,'Fee Schedule'!$G$2,(IF(F390='Fee Schedule'!$C$26,'Fee Schedule'!$G$2,(VLOOKUP(D390,Families!$A$5:$I$196,4,0)))))))))))))))))))</f>
        <v>0</v>
      </c>
      <c r="K390" s="157"/>
      <c r="L390" s="178" t="b">
        <f>IF(D390&gt;0,(VLOOKUP(D390,Families!$A$5:$I$196,5,0)))</f>
        <v>0</v>
      </c>
      <c r="M390" s="222"/>
      <c r="N390" s="208"/>
      <c r="O390" s="208"/>
      <c r="P390" s="208"/>
      <c r="Q390" s="208"/>
      <c r="R390" s="208"/>
      <c r="S390" s="208"/>
      <c r="T390" s="162">
        <f>IF(D390&gt;0,(VLOOKUP(D390,Families!$A$5:$I$196,3,0)),0)</f>
        <v>0</v>
      </c>
      <c r="U390" s="163">
        <f>IF(D390&gt;0,(VLOOKUP(D390,Families!$A$5:$I$196,7,0)),0)</f>
        <v>0</v>
      </c>
      <c r="V390" s="171">
        <f>IF(D390&gt;0,(VLOOKUP(D390,Families!$A$5:$I$196,8,0)),0)</f>
        <v>0</v>
      </c>
      <c r="W390" s="172">
        <f>IF(D390&gt;0,(VLOOKUP(D390,Families!$A$5:$I$196,9,0)),0)</f>
        <v>0</v>
      </c>
    </row>
    <row r="391" spans="1:23" s="173" customFormat="1" ht="15" customHeight="1" x14ac:dyDescent="0.3">
      <c r="A391" s="257"/>
      <c r="B391" s="258"/>
      <c r="C391" s="258"/>
      <c r="D391" s="250"/>
      <c r="E391" s="156">
        <f>IF(D391&gt;0,(VLOOKUP(D391,Families!$A$5:$I$196,2,0)),0)</f>
        <v>0</v>
      </c>
      <c r="F391" s="157"/>
      <c r="G391" s="157" t="s">
        <v>46</v>
      </c>
      <c r="H391" s="158"/>
      <c r="I391" s="159">
        <f>IF(F391=0,0,(H391*(VLOOKUP(F391,'Fee Schedule'!$C$2:$D$40,2,FALSE))))</f>
        <v>0</v>
      </c>
      <c r="J391" s="160" t="b">
        <f>IF(D391&gt;0,(IF(F391='Fee Schedule'!$C$2,'Fee Schedule'!$G$2,(IF(F391='Fee Schedule'!$C$3,'Fee Schedule'!$G$2,(IF(F391='Fee Schedule'!$C$4,'Fee Schedule'!$G$2,(IF(F391='Fee Schedule'!$C$5,'Fee Schedule'!$G$2,(IF(F391='Fee Schedule'!$C$6,'Fee Schedule'!$G$2,(IF(F391='Fee Schedule'!$C$7,'Fee Schedule'!$G$2,(IF(F391='Fee Schedule'!$C$14,'Fee Schedule'!$G$2,(IF(F391='Fee Schedule'!$C$26,'Fee Schedule'!$G$2,(VLOOKUP(D391,Families!$A$5:$I$196,4,0)))))))))))))))))))</f>
        <v>0</v>
      </c>
      <c r="K391" s="157"/>
      <c r="L391" s="178" t="b">
        <f>IF(D391&gt;0,(VLOOKUP(D391,Families!$A$5:$I$196,5,0)))</f>
        <v>0</v>
      </c>
      <c r="M391" s="222"/>
      <c r="N391" s="208"/>
      <c r="O391" s="208"/>
      <c r="P391" s="208"/>
      <c r="Q391" s="208"/>
      <c r="R391" s="208"/>
      <c r="S391" s="208"/>
      <c r="T391" s="162">
        <f>IF(D391&gt;0,(VLOOKUP(D391,Families!$A$5:$I$196,3,0)),0)</f>
        <v>0</v>
      </c>
      <c r="U391" s="163">
        <f>IF(D391&gt;0,(VLOOKUP(D391,Families!$A$5:$I$196,7,0)),0)</f>
        <v>0</v>
      </c>
      <c r="V391" s="171">
        <f>IF(D391&gt;0,(VLOOKUP(D391,Families!$A$5:$I$196,8,0)),0)</f>
        <v>0</v>
      </c>
      <c r="W391" s="172">
        <f>IF(D391&gt;0,(VLOOKUP(D391,Families!$A$5:$I$196,9,0)),0)</f>
        <v>0</v>
      </c>
    </row>
    <row r="392" spans="1:23" s="173" customFormat="1" ht="15" customHeight="1" x14ac:dyDescent="0.3">
      <c r="A392" s="257"/>
      <c r="B392" s="258"/>
      <c r="C392" s="258"/>
      <c r="D392" s="250"/>
      <c r="E392" s="156">
        <f>IF(D392&gt;0,(VLOOKUP(D392,Families!$A$5:$I$196,2,0)),0)</f>
        <v>0</v>
      </c>
      <c r="F392" s="157"/>
      <c r="G392" s="157" t="s">
        <v>46</v>
      </c>
      <c r="H392" s="158"/>
      <c r="I392" s="159">
        <f>IF(F392=0,0,(H392*(VLOOKUP(F392,'Fee Schedule'!$C$2:$D$40,2,FALSE))))</f>
        <v>0</v>
      </c>
      <c r="J392" s="160" t="b">
        <f>IF(D392&gt;0,(IF(F392='Fee Schedule'!$C$2,'Fee Schedule'!$G$2,(IF(F392='Fee Schedule'!$C$3,'Fee Schedule'!$G$2,(IF(F392='Fee Schedule'!$C$4,'Fee Schedule'!$G$2,(IF(F392='Fee Schedule'!$C$5,'Fee Schedule'!$G$2,(IF(F392='Fee Schedule'!$C$6,'Fee Schedule'!$G$2,(IF(F392='Fee Schedule'!$C$7,'Fee Schedule'!$G$2,(IF(F392='Fee Schedule'!$C$14,'Fee Schedule'!$G$2,(IF(F392='Fee Schedule'!$C$26,'Fee Schedule'!$G$2,(VLOOKUP(D392,Families!$A$5:$I$196,4,0)))))))))))))))))))</f>
        <v>0</v>
      </c>
      <c r="K392" s="157"/>
      <c r="L392" s="178" t="b">
        <f>IF(D392&gt;0,(VLOOKUP(D392,Families!$A$5:$I$196,5,0)))</f>
        <v>0</v>
      </c>
      <c r="M392" s="222"/>
      <c r="N392" s="208"/>
      <c r="O392" s="208"/>
      <c r="P392" s="208"/>
      <c r="Q392" s="208"/>
      <c r="R392" s="208"/>
      <c r="S392" s="208"/>
      <c r="T392" s="162">
        <f>IF(D392&gt;0,(VLOOKUP(D392,Families!$A$5:$I$196,3,0)),0)</f>
        <v>0</v>
      </c>
      <c r="U392" s="163">
        <f>IF(D392&gt;0,(VLOOKUP(D392,Families!$A$5:$I$196,7,0)),0)</f>
        <v>0</v>
      </c>
      <c r="V392" s="171">
        <f>IF(D392&gt;0,(VLOOKUP(D392,Families!$A$5:$I$196,8,0)),0)</f>
        <v>0</v>
      </c>
      <c r="W392" s="172">
        <f>IF(D392&gt;0,(VLOOKUP(D392,Families!$A$5:$I$196,9,0)),0)</f>
        <v>0</v>
      </c>
    </row>
    <row r="393" spans="1:23" s="173" customFormat="1" ht="15" customHeight="1" x14ac:dyDescent="0.3">
      <c r="A393" s="257"/>
      <c r="B393" s="258"/>
      <c r="C393" s="258"/>
      <c r="D393" s="250"/>
      <c r="E393" s="156">
        <f>IF(D393&gt;0,(VLOOKUP(D393,Families!$A$5:$I$196,2,0)),0)</f>
        <v>0</v>
      </c>
      <c r="F393" s="157"/>
      <c r="G393" s="157" t="s">
        <v>46</v>
      </c>
      <c r="H393" s="158"/>
      <c r="I393" s="159">
        <f>IF(F393=0,0,(H393*(VLOOKUP(F393,'Fee Schedule'!$C$2:$D$40,2,FALSE))))</f>
        <v>0</v>
      </c>
      <c r="J393" s="160" t="b">
        <f>IF(D393&gt;0,(IF(F393='Fee Schedule'!$C$2,'Fee Schedule'!$G$2,(IF(F393='Fee Schedule'!$C$3,'Fee Schedule'!$G$2,(IF(F393='Fee Schedule'!$C$4,'Fee Schedule'!$G$2,(IF(F393='Fee Schedule'!$C$5,'Fee Schedule'!$G$2,(IF(F393='Fee Schedule'!$C$6,'Fee Schedule'!$G$2,(IF(F393='Fee Schedule'!$C$7,'Fee Schedule'!$G$2,(IF(F393='Fee Schedule'!$C$14,'Fee Schedule'!$G$2,(IF(F393='Fee Schedule'!$C$26,'Fee Schedule'!$G$2,(VLOOKUP(D393,Families!$A$5:$I$196,4,0)))))))))))))))))))</f>
        <v>0</v>
      </c>
      <c r="K393" s="157"/>
      <c r="L393" s="178" t="b">
        <f>IF(D393&gt;0,(VLOOKUP(D393,Families!$A$5:$I$196,5,0)))</f>
        <v>0</v>
      </c>
      <c r="M393" s="222"/>
      <c r="N393" s="208"/>
      <c r="O393" s="208"/>
      <c r="P393" s="208"/>
      <c r="Q393" s="208"/>
      <c r="R393" s="208"/>
      <c r="S393" s="208"/>
      <c r="T393" s="162">
        <f>IF(D393&gt;0,(VLOOKUP(D393,Families!$A$5:$I$196,3,0)),0)</f>
        <v>0</v>
      </c>
      <c r="U393" s="163">
        <f>IF(D393&gt;0,(VLOOKUP(D393,Families!$A$5:$I$196,7,0)),0)</f>
        <v>0</v>
      </c>
      <c r="V393" s="171">
        <f>IF(D393&gt;0,(VLOOKUP(D393,Families!$A$5:$I$196,8,0)),0)</f>
        <v>0</v>
      </c>
      <c r="W393" s="172">
        <f>IF(D393&gt;0,(VLOOKUP(D393,Families!$A$5:$I$196,9,0)),0)</f>
        <v>0</v>
      </c>
    </row>
    <row r="394" spans="1:23" s="173" customFormat="1" ht="15" customHeight="1" x14ac:dyDescent="0.3">
      <c r="A394" s="257"/>
      <c r="B394" s="258"/>
      <c r="C394" s="258"/>
      <c r="D394" s="250"/>
      <c r="E394" s="156">
        <f>IF(D394&gt;0,(VLOOKUP(D394,Families!$A$5:$I$196,2,0)),0)</f>
        <v>0</v>
      </c>
      <c r="F394" s="157"/>
      <c r="G394" s="157" t="s">
        <v>46</v>
      </c>
      <c r="H394" s="158"/>
      <c r="I394" s="159">
        <f>IF(F394=0,0,(H394*(VLOOKUP(F394,'Fee Schedule'!$C$2:$D$40,2,FALSE))))</f>
        <v>0</v>
      </c>
      <c r="J394" s="160" t="b">
        <f>IF(D394&gt;0,(IF(F394='Fee Schedule'!$C$2,'Fee Schedule'!$G$2,(IF(F394='Fee Schedule'!$C$3,'Fee Schedule'!$G$2,(IF(F394='Fee Schedule'!$C$4,'Fee Schedule'!$G$2,(IF(F394='Fee Schedule'!$C$5,'Fee Schedule'!$G$2,(IF(F394='Fee Schedule'!$C$6,'Fee Schedule'!$G$2,(IF(F394='Fee Schedule'!$C$7,'Fee Schedule'!$G$2,(IF(F394='Fee Schedule'!$C$14,'Fee Schedule'!$G$2,(IF(F394='Fee Schedule'!$C$26,'Fee Schedule'!$G$2,(VLOOKUP(D394,Families!$A$5:$I$196,4,0)))))))))))))))))))</f>
        <v>0</v>
      </c>
      <c r="K394" s="157"/>
      <c r="L394" s="178" t="b">
        <f>IF(D394&gt;0,(VLOOKUP(D394,Families!$A$5:$I$196,5,0)))</f>
        <v>0</v>
      </c>
      <c r="M394" s="222"/>
      <c r="N394" s="208"/>
      <c r="O394" s="208"/>
      <c r="P394" s="208"/>
      <c r="Q394" s="208"/>
      <c r="R394" s="208"/>
      <c r="S394" s="208"/>
      <c r="T394" s="162">
        <f>IF(D394&gt;0,(VLOOKUP(D394,Families!$A$5:$I$196,3,0)),0)</f>
        <v>0</v>
      </c>
      <c r="U394" s="163">
        <f>IF(D394&gt;0,(VLOOKUP(D394,Families!$A$5:$I$196,7,0)),0)</f>
        <v>0</v>
      </c>
      <c r="V394" s="171">
        <f>IF(D394&gt;0,(VLOOKUP(D394,Families!$A$5:$I$196,8,0)),0)</f>
        <v>0</v>
      </c>
      <c r="W394" s="172">
        <f>IF(D394&gt;0,(VLOOKUP(D394,Families!$A$5:$I$196,9,0)),0)</f>
        <v>0</v>
      </c>
    </row>
    <row r="395" spans="1:23" s="173" customFormat="1" ht="15" customHeight="1" x14ac:dyDescent="0.3">
      <c r="A395" s="257"/>
      <c r="B395" s="258"/>
      <c r="C395" s="258"/>
      <c r="D395" s="250"/>
      <c r="E395" s="156">
        <f>IF(D395&gt;0,(VLOOKUP(D395,Families!$A$5:$I$196,2,0)),0)</f>
        <v>0</v>
      </c>
      <c r="F395" s="157"/>
      <c r="G395" s="157" t="s">
        <v>46</v>
      </c>
      <c r="H395" s="158"/>
      <c r="I395" s="159">
        <f>IF(F395=0,0,(H395*(VLOOKUP(F395,'Fee Schedule'!$C$2:$D$40,2,FALSE))))</f>
        <v>0</v>
      </c>
      <c r="J395" s="160" t="b">
        <f>IF(D395&gt;0,(IF(F395='Fee Schedule'!$C$2,'Fee Schedule'!$G$2,(IF(F395='Fee Schedule'!$C$3,'Fee Schedule'!$G$2,(IF(F395='Fee Schedule'!$C$4,'Fee Schedule'!$G$2,(IF(F395='Fee Schedule'!$C$5,'Fee Schedule'!$G$2,(IF(F395='Fee Schedule'!$C$6,'Fee Schedule'!$G$2,(IF(F395='Fee Schedule'!$C$7,'Fee Schedule'!$G$2,(IF(F395='Fee Schedule'!$C$14,'Fee Schedule'!$G$2,(IF(F395='Fee Schedule'!$C$26,'Fee Schedule'!$G$2,(VLOOKUP(D395,Families!$A$5:$I$196,4,0)))))))))))))))))))</f>
        <v>0</v>
      </c>
      <c r="K395" s="157"/>
      <c r="L395" s="178" t="b">
        <f>IF(D395&gt;0,(VLOOKUP(D395,Families!$A$5:$I$196,5,0)))</f>
        <v>0</v>
      </c>
      <c r="M395" s="222"/>
      <c r="N395" s="208"/>
      <c r="O395" s="208"/>
      <c r="P395" s="208"/>
      <c r="Q395" s="208"/>
      <c r="R395" s="208"/>
      <c r="S395" s="208"/>
      <c r="T395" s="162">
        <f>IF(D395&gt;0,(VLOOKUP(D395,Families!$A$5:$I$196,3,0)),0)</f>
        <v>0</v>
      </c>
      <c r="U395" s="163">
        <f>IF(D395&gt;0,(VLOOKUP(D395,Families!$A$5:$I$196,7,0)),0)</f>
        <v>0</v>
      </c>
      <c r="V395" s="171">
        <f>IF(D395&gt;0,(VLOOKUP(D395,Families!$A$5:$I$196,8,0)),0)</f>
        <v>0</v>
      </c>
      <c r="W395" s="172">
        <f>IF(D395&gt;0,(VLOOKUP(D395,Families!$A$5:$I$196,9,0)),0)</f>
        <v>0</v>
      </c>
    </row>
    <row r="396" spans="1:23" s="173" customFormat="1" ht="15" customHeight="1" x14ac:dyDescent="0.3">
      <c r="A396" s="257"/>
      <c r="B396" s="258"/>
      <c r="C396" s="258"/>
      <c r="D396" s="250"/>
      <c r="E396" s="156">
        <f>IF(D396&gt;0,(VLOOKUP(D396,Families!$A$5:$I$196,2,0)),0)</f>
        <v>0</v>
      </c>
      <c r="F396" s="157"/>
      <c r="G396" s="157" t="s">
        <v>46</v>
      </c>
      <c r="H396" s="158"/>
      <c r="I396" s="159">
        <f>IF(F396=0,0,(H396*(VLOOKUP(F396,'Fee Schedule'!$C$2:$D$40,2,FALSE))))</f>
        <v>0</v>
      </c>
      <c r="J396" s="160" t="b">
        <f>IF(D396&gt;0,(IF(F396='Fee Schedule'!$C$2,'Fee Schedule'!$G$2,(IF(F396='Fee Schedule'!$C$3,'Fee Schedule'!$G$2,(IF(F396='Fee Schedule'!$C$4,'Fee Schedule'!$G$2,(IF(F396='Fee Schedule'!$C$5,'Fee Schedule'!$G$2,(IF(F396='Fee Schedule'!$C$6,'Fee Schedule'!$G$2,(IF(F396='Fee Schedule'!$C$7,'Fee Schedule'!$G$2,(IF(F396='Fee Schedule'!$C$14,'Fee Schedule'!$G$2,(IF(F396='Fee Schedule'!$C$26,'Fee Schedule'!$G$2,(VLOOKUP(D396,Families!$A$5:$I$196,4,0)))))))))))))))))))</f>
        <v>0</v>
      </c>
      <c r="K396" s="157"/>
      <c r="L396" s="178" t="b">
        <f>IF(D396&gt;0,(VLOOKUP(D396,Families!$A$5:$I$196,5,0)))</f>
        <v>0</v>
      </c>
      <c r="M396" s="222"/>
      <c r="N396" s="208"/>
      <c r="O396" s="208"/>
      <c r="P396" s="208"/>
      <c r="Q396" s="208"/>
      <c r="R396" s="208"/>
      <c r="S396" s="208"/>
      <c r="T396" s="162">
        <f>IF(D396&gt;0,(VLOOKUP(D396,Families!$A$5:$I$196,3,0)),0)</f>
        <v>0</v>
      </c>
      <c r="U396" s="163">
        <f>IF(D396&gt;0,(VLOOKUP(D396,Families!$A$5:$I$196,7,0)),0)</f>
        <v>0</v>
      </c>
      <c r="V396" s="171">
        <f>IF(D396&gt;0,(VLOOKUP(D396,Families!$A$5:$I$196,8,0)),0)</f>
        <v>0</v>
      </c>
      <c r="W396" s="172">
        <f>IF(D396&gt;0,(VLOOKUP(D396,Families!$A$5:$I$196,9,0)),0)</f>
        <v>0</v>
      </c>
    </row>
    <row r="397" spans="1:23" s="173" customFormat="1" ht="15" customHeight="1" x14ac:dyDescent="0.3">
      <c r="A397" s="257"/>
      <c r="B397" s="258"/>
      <c r="C397" s="258"/>
      <c r="D397" s="250"/>
      <c r="E397" s="156">
        <f>IF(D397&gt;0,(VLOOKUP(D397,Families!$A$5:$I$196,2,0)),0)</f>
        <v>0</v>
      </c>
      <c r="F397" s="157"/>
      <c r="G397" s="157" t="s">
        <v>46</v>
      </c>
      <c r="H397" s="158"/>
      <c r="I397" s="159">
        <f>IF(F397=0,0,(H397*(VLOOKUP(F397,'Fee Schedule'!$C$2:$D$40,2,FALSE))))</f>
        <v>0</v>
      </c>
      <c r="J397" s="160" t="b">
        <f>IF(D397&gt;0,(IF(F397='Fee Schedule'!$C$2,'Fee Schedule'!$G$2,(IF(F397='Fee Schedule'!$C$3,'Fee Schedule'!$G$2,(IF(F397='Fee Schedule'!$C$4,'Fee Schedule'!$G$2,(IF(F397='Fee Schedule'!$C$5,'Fee Schedule'!$G$2,(IF(F397='Fee Schedule'!$C$6,'Fee Schedule'!$G$2,(IF(F397='Fee Schedule'!$C$7,'Fee Schedule'!$G$2,(IF(F397='Fee Schedule'!$C$14,'Fee Schedule'!$G$2,(IF(F397='Fee Schedule'!$C$26,'Fee Schedule'!$G$2,(VLOOKUP(D397,Families!$A$5:$I$196,4,0)))))))))))))))))))</f>
        <v>0</v>
      </c>
      <c r="K397" s="157"/>
      <c r="L397" s="178" t="b">
        <f>IF(D397&gt;0,(VLOOKUP(D397,Families!$A$5:$I$196,5,0)))</f>
        <v>0</v>
      </c>
      <c r="M397" s="222"/>
      <c r="N397" s="208"/>
      <c r="O397" s="208"/>
      <c r="P397" s="208"/>
      <c r="Q397" s="208"/>
      <c r="R397" s="208"/>
      <c r="S397" s="208"/>
      <c r="T397" s="162">
        <f>IF(D397&gt;0,(VLOOKUP(D397,Families!$A$5:$I$196,3,0)),0)</f>
        <v>0</v>
      </c>
      <c r="U397" s="163">
        <f>IF(D397&gt;0,(VLOOKUP(D397,Families!$A$5:$I$196,7,0)),0)</f>
        <v>0</v>
      </c>
      <c r="V397" s="171">
        <f>IF(D397&gt;0,(VLOOKUP(D397,Families!$A$5:$I$196,8,0)),0)</f>
        <v>0</v>
      </c>
      <c r="W397" s="172">
        <f>IF(D397&gt;0,(VLOOKUP(D397,Families!$A$5:$I$196,9,0)),0)</f>
        <v>0</v>
      </c>
    </row>
    <row r="398" spans="1:23" s="173" customFormat="1" ht="15" customHeight="1" x14ac:dyDescent="0.3">
      <c r="A398" s="257"/>
      <c r="B398" s="258"/>
      <c r="C398" s="258"/>
      <c r="D398" s="250"/>
      <c r="E398" s="156">
        <f>IF(D398&gt;0,(VLOOKUP(D398,Families!$A$5:$I$196,2,0)),0)</f>
        <v>0</v>
      </c>
      <c r="F398" s="157"/>
      <c r="G398" s="157" t="s">
        <v>46</v>
      </c>
      <c r="H398" s="158"/>
      <c r="I398" s="159">
        <f>IF(F398=0,0,(H398*(VLOOKUP(F398,'Fee Schedule'!$C$2:$D$40,2,FALSE))))</f>
        <v>0</v>
      </c>
      <c r="J398" s="160" t="b">
        <f>IF(D398&gt;0,(IF(F398='Fee Schedule'!$C$2,'Fee Schedule'!$G$2,(IF(F398='Fee Schedule'!$C$3,'Fee Schedule'!$G$2,(IF(F398='Fee Schedule'!$C$4,'Fee Schedule'!$G$2,(IF(F398='Fee Schedule'!$C$5,'Fee Schedule'!$G$2,(IF(F398='Fee Schedule'!$C$6,'Fee Schedule'!$G$2,(IF(F398='Fee Schedule'!$C$7,'Fee Schedule'!$G$2,(IF(F398='Fee Schedule'!$C$14,'Fee Schedule'!$G$2,(IF(F398='Fee Schedule'!$C$26,'Fee Schedule'!$G$2,(VLOOKUP(D398,Families!$A$5:$I$196,4,0)))))))))))))))))))</f>
        <v>0</v>
      </c>
      <c r="K398" s="157"/>
      <c r="L398" s="178" t="b">
        <f>IF(D398&gt;0,(VLOOKUP(D398,Families!$A$5:$I$196,5,0)))</f>
        <v>0</v>
      </c>
      <c r="M398" s="222"/>
      <c r="N398" s="208"/>
      <c r="O398" s="208"/>
      <c r="P398" s="208"/>
      <c r="Q398" s="208"/>
      <c r="R398" s="208"/>
      <c r="S398" s="208"/>
      <c r="T398" s="162">
        <f>IF(D398&gt;0,(VLOOKUP(D398,Families!$A$5:$I$196,3,0)),0)</f>
        <v>0</v>
      </c>
      <c r="U398" s="163">
        <f>IF(D398&gt;0,(VLOOKUP(D398,Families!$A$5:$I$196,7,0)),0)</f>
        <v>0</v>
      </c>
      <c r="V398" s="171">
        <f>IF(D398&gt;0,(VLOOKUP(D398,Families!$A$5:$I$196,8,0)),0)</f>
        <v>0</v>
      </c>
      <c r="W398" s="172">
        <f>IF(D398&gt;0,(VLOOKUP(D398,Families!$A$5:$I$196,9,0)),0)</f>
        <v>0</v>
      </c>
    </row>
    <row r="399" spans="1:23" s="173" customFormat="1" ht="15" customHeight="1" x14ac:dyDescent="0.3">
      <c r="A399" s="257"/>
      <c r="B399" s="258"/>
      <c r="C399" s="258"/>
      <c r="D399" s="250"/>
      <c r="E399" s="156">
        <f>IF(D399&gt;0,(VLOOKUP(D399,Families!$A$5:$I$196,2,0)),0)</f>
        <v>0</v>
      </c>
      <c r="F399" s="157"/>
      <c r="G399" s="157" t="s">
        <v>46</v>
      </c>
      <c r="H399" s="158"/>
      <c r="I399" s="159">
        <f>IF(F399=0,0,(H399*(VLOOKUP(F399,'Fee Schedule'!$C$2:$D$40,2,FALSE))))</f>
        <v>0</v>
      </c>
      <c r="J399" s="160" t="b">
        <f>IF(D399&gt;0,(IF(F399='Fee Schedule'!$C$2,'Fee Schedule'!$G$2,(IF(F399='Fee Schedule'!$C$3,'Fee Schedule'!$G$2,(IF(F399='Fee Schedule'!$C$4,'Fee Schedule'!$G$2,(IF(F399='Fee Schedule'!$C$5,'Fee Schedule'!$G$2,(IF(F399='Fee Schedule'!$C$6,'Fee Schedule'!$G$2,(IF(F399='Fee Schedule'!$C$7,'Fee Schedule'!$G$2,(IF(F399='Fee Schedule'!$C$14,'Fee Schedule'!$G$2,(IF(F399='Fee Schedule'!$C$26,'Fee Schedule'!$G$2,(VLOOKUP(D399,Families!$A$5:$I$196,4,0)))))))))))))))))))</f>
        <v>0</v>
      </c>
      <c r="K399" s="157"/>
      <c r="L399" s="178" t="b">
        <f>IF(D399&gt;0,(VLOOKUP(D399,Families!$A$5:$I$196,5,0)))</f>
        <v>0</v>
      </c>
      <c r="M399" s="222"/>
      <c r="N399" s="208"/>
      <c r="O399" s="208"/>
      <c r="P399" s="208"/>
      <c r="Q399" s="208"/>
      <c r="R399" s="208"/>
      <c r="S399" s="208"/>
      <c r="T399" s="162">
        <f>IF(D399&gt;0,(VLOOKUP(D399,Families!$A$5:$I$196,3,0)),0)</f>
        <v>0</v>
      </c>
      <c r="U399" s="163">
        <f>IF(D399&gt;0,(VLOOKUP(D399,Families!$A$5:$I$196,7,0)),0)</f>
        <v>0</v>
      </c>
      <c r="V399" s="171">
        <f>IF(D399&gt;0,(VLOOKUP(D399,Families!$A$5:$I$196,8,0)),0)</f>
        <v>0</v>
      </c>
      <c r="W399" s="172">
        <f>IF(D399&gt;0,(VLOOKUP(D399,Families!$A$5:$I$196,9,0)),0)</f>
        <v>0</v>
      </c>
    </row>
    <row r="400" spans="1:23" s="173" customFormat="1" ht="15" customHeight="1" x14ac:dyDescent="0.3">
      <c r="A400" s="257"/>
      <c r="B400" s="258"/>
      <c r="C400" s="258"/>
      <c r="D400" s="250"/>
      <c r="E400" s="156">
        <f>IF(D400&gt;0,(VLOOKUP(D400,Families!$A$5:$I$196,2,0)),0)</f>
        <v>0</v>
      </c>
      <c r="F400" s="157"/>
      <c r="G400" s="157" t="s">
        <v>46</v>
      </c>
      <c r="H400" s="158"/>
      <c r="I400" s="159">
        <f>IF(F400=0,0,(H400*(VLOOKUP(F400,'Fee Schedule'!$C$2:$D$40,2,FALSE))))</f>
        <v>0</v>
      </c>
      <c r="J400" s="160" t="b">
        <f>IF(D400&gt;0,(IF(F400='Fee Schedule'!$C$2,'Fee Schedule'!$G$2,(IF(F400='Fee Schedule'!$C$3,'Fee Schedule'!$G$2,(IF(F400='Fee Schedule'!$C$4,'Fee Schedule'!$G$2,(IF(F400='Fee Schedule'!$C$5,'Fee Schedule'!$G$2,(IF(F400='Fee Schedule'!$C$6,'Fee Schedule'!$G$2,(IF(F400='Fee Schedule'!$C$7,'Fee Schedule'!$G$2,(IF(F400='Fee Schedule'!$C$14,'Fee Schedule'!$G$2,(IF(F400='Fee Schedule'!$C$26,'Fee Schedule'!$G$2,(VLOOKUP(D400,Families!$A$5:$I$196,4,0)))))))))))))))))))</f>
        <v>0</v>
      </c>
      <c r="K400" s="157"/>
      <c r="L400" s="178" t="b">
        <f>IF(D400&gt;0,(VLOOKUP(D400,Families!$A$5:$I$196,5,0)))</f>
        <v>0</v>
      </c>
      <c r="M400" s="222"/>
      <c r="N400" s="208"/>
      <c r="O400" s="208"/>
      <c r="P400" s="208"/>
      <c r="Q400" s="208"/>
      <c r="R400" s="208"/>
      <c r="S400" s="208"/>
      <c r="T400" s="162">
        <f>IF(D400&gt;0,(VLOOKUP(D400,Families!$A$5:$I$196,3,0)),0)</f>
        <v>0</v>
      </c>
      <c r="U400" s="163">
        <f>IF(D400&gt;0,(VLOOKUP(D400,Families!$A$5:$I$196,7,0)),0)</f>
        <v>0</v>
      </c>
      <c r="V400" s="171">
        <f>IF(D400&gt;0,(VLOOKUP(D400,Families!$A$5:$I$196,8,0)),0)</f>
        <v>0</v>
      </c>
      <c r="W400" s="172">
        <f>IF(D400&gt;0,(VLOOKUP(D400,Families!$A$5:$I$196,9,0)),0)</f>
        <v>0</v>
      </c>
    </row>
    <row r="401" spans="1:23" s="173" customFormat="1" ht="15" customHeight="1" x14ac:dyDescent="0.3">
      <c r="A401" s="257"/>
      <c r="B401" s="258"/>
      <c r="C401" s="258"/>
      <c r="D401" s="250"/>
      <c r="E401" s="156">
        <f>IF(D401&gt;0,(VLOOKUP(D401,Families!$A$5:$I$196,2,0)),0)</f>
        <v>0</v>
      </c>
      <c r="F401" s="157"/>
      <c r="G401" s="157" t="s">
        <v>46</v>
      </c>
      <c r="H401" s="158"/>
      <c r="I401" s="159">
        <f>IF(F401=0,0,(H401*(VLOOKUP(F401,'Fee Schedule'!$C$2:$D$40,2,FALSE))))</f>
        <v>0</v>
      </c>
      <c r="J401" s="160" t="b">
        <f>IF(D401&gt;0,(IF(F401='Fee Schedule'!$C$2,'Fee Schedule'!$G$2,(IF(F401='Fee Schedule'!$C$3,'Fee Schedule'!$G$2,(IF(F401='Fee Schedule'!$C$4,'Fee Schedule'!$G$2,(IF(F401='Fee Schedule'!$C$5,'Fee Schedule'!$G$2,(IF(F401='Fee Schedule'!$C$6,'Fee Schedule'!$G$2,(IF(F401='Fee Schedule'!$C$7,'Fee Schedule'!$G$2,(IF(F401='Fee Schedule'!$C$14,'Fee Schedule'!$G$2,(IF(F401='Fee Schedule'!$C$26,'Fee Schedule'!$G$2,(VLOOKUP(D401,Families!$A$5:$I$196,4,0)))))))))))))))))))</f>
        <v>0</v>
      </c>
      <c r="K401" s="157"/>
      <c r="L401" s="178" t="b">
        <f>IF(D401&gt;0,(VLOOKUP(D401,Families!$A$5:$I$196,5,0)))</f>
        <v>0</v>
      </c>
      <c r="M401" s="222"/>
      <c r="N401" s="208"/>
      <c r="O401" s="208"/>
      <c r="P401" s="208"/>
      <c r="Q401" s="208"/>
      <c r="R401" s="208"/>
      <c r="S401" s="208"/>
      <c r="T401" s="162">
        <f>IF(D401&gt;0,(VLOOKUP(D401,Families!$A$5:$I$196,3,0)),0)</f>
        <v>0</v>
      </c>
      <c r="U401" s="163">
        <f>IF(D401&gt;0,(VLOOKUP(D401,Families!$A$5:$I$196,7,0)),0)</f>
        <v>0</v>
      </c>
      <c r="V401" s="171">
        <f>IF(D401&gt;0,(VLOOKUP(D401,Families!$A$5:$I$196,8,0)),0)</f>
        <v>0</v>
      </c>
      <c r="W401" s="172">
        <f>IF(D401&gt;0,(VLOOKUP(D401,Families!$A$5:$I$196,9,0)),0)</f>
        <v>0</v>
      </c>
    </row>
    <row r="402" spans="1:23" s="173" customFormat="1" ht="15" customHeight="1" x14ac:dyDescent="0.3">
      <c r="A402" s="257"/>
      <c r="B402" s="258"/>
      <c r="C402" s="258"/>
      <c r="D402" s="250"/>
      <c r="E402" s="156">
        <f>IF(D402&gt;0,(VLOOKUP(D402,Families!$A$5:$I$196,2,0)),0)</f>
        <v>0</v>
      </c>
      <c r="F402" s="157"/>
      <c r="G402" s="157" t="s">
        <v>46</v>
      </c>
      <c r="H402" s="158"/>
      <c r="I402" s="159">
        <f>IF(F402=0,0,(H402*(VLOOKUP(F402,'Fee Schedule'!$C$2:$D$40,2,FALSE))))</f>
        <v>0</v>
      </c>
      <c r="J402" s="160" t="b">
        <f>IF(D402&gt;0,(IF(F402='Fee Schedule'!$C$2,'Fee Schedule'!$G$2,(IF(F402='Fee Schedule'!$C$3,'Fee Schedule'!$G$2,(IF(F402='Fee Schedule'!$C$4,'Fee Schedule'!$G$2,(IF(F402='Fee Schedule'!$C$5,'Fee Schedule'!$G$2,(IF(F402='Fee Schedule'!$C$6,'Fee Schedule'!$G$2,(IF(F402='Fee Schedule'!$C$7,'Fee Schedule'!$G$2,(IF(F402='Fee Schedule'!$C$14,'Fee Schedule'!$G$2,(IF(F402='Fee Schedule'!$C$26,'Fee Schedule'!$G$2,(VLOOKUP(D402,Families!$A$5:$I$196,4,0)))))))))))))))))))</f>
        <v>0</v>
      </c>
      <c r="K402" s="157"/>
      <c r="L402" s="178" t="b">
        <f>IF(D402&gt;0,(VLOOKUP(D402,Families!$A$5:$I$196,5,0)))</f>
        <v>0</v>
      </c>
      <c r="M402" s="222"/>
      <c r="N402" s="208"/>
      <c r="O402" s="208"/>
      <c r="P402" s="208"/>
      <c r="Q402" s="208"/>
      <c r="R402" s="208"/>
      <c r="S402" s="208"/>
      <c r="T402" s="162">
        <f>IF(D402&gt;0,(VLOOKUP(D402,Families!$A$5:$I$196,3,0)),0)</f>
        <v>0</v>
      </c>
      <c r="U402" s="163">
        <f>IF(D402&gt;0,(VLOOKUP(D402,Families!$A$5:$I$196,7,0)),0)</f>
        <v>0</v>
      </c>
      <c r="V402" s="171">
        <f>IF(D402&gt;0,(VLOOKUP(D402,Families!$A$5:$I$196,8,0)),0)</f>
        <v>0</v>
      </c>
      <c r="W402" s="172">
        <f>IF(D402&gt;0,(VLOOKUP(D402,Families!$A$5:$I$196,9,0)),0)</f>
        <v>0</v>
      </c>
    </row>
    <row r="403" spans="1:23" s="173" customFormat="1" ht="15" customHeight="1" x14ac:dyDescent="0.3">
      <c r="A403" s="257"/>
      <c r="B403" s="258"/>
      <c r="C403" s="258"/>
      <c r="D403" s="250"/>
      <c r="E403" s="156">
        <f>IF(D403&gt;0,(VLOOKUP(D403,Families!$A$5:$I$196,2,0)),0)</f>
        <v>0</v>
      </c>
      <c r="F403" s="157"/>
      <c r="G403" s="157" t="s">
        <v>46</v>
      </c>
      <c r="H403" s="158"/>
      <c r="I403" s="159">
        <f>IF(F403=0,0,(H403*(VLOOKUP(F403,'Fee Schedule'!$C$2:$D$40,2,FALSE))))</f>
        <v>0</v>
      </c>
      <c r="J403" s="160" t="b">
        <f>IF(D403&gt;0,(IF(F403='Fee Schedule'!$C$2,'Fee Schedule'!$G$2,(IF(F403='Fee Schedule'!$C$3,'Fee Schedule'!$G$2,(IF(F403='Fee Schedule'!$C$4,'Fee Schedule'!$G$2,(IF(F403='Fee Schedule'!$C$5,'Fee Schedule'!$G$2,(IF(F403='Fee Schedule'!$C$6,'Fee Schedule'!$G$2,(IF(F403='Fee Schedule'!$C$7,'Fee Schedule'!$G$2,(IF(F403='Fee Schedule'!$C$14,'Fee Schedule'!$G$2,(IF(F403='Fee Schedule'!$C$26,'Fee Schedule'!$G$2,(VLOOKUP(D403,Families!$A$5:$I$196,4,0)))))))))))))))))))</f>
        <v>0</v>
      </c>
      <c r="K403" s="157"/>
      <c r="L403" s="178" t="b">
        <f>IF(D403&gt;0,(VLOOKUP(D403,Families!$A$5:$I$196,5,0)))</f>
        <v>0</v>
      </c>
      <c r="M403" s="222"/>
      <c r="N403" s="208"/>
      <c r="O403" s="208"/>
      <c r="P403" s="208"/>
      <c r="Q403" s="208"/>
      <c r="R403" s="208"/>
      <c r="S403" s="208"/>
      <c r="T403" s="162">
        <f>IF(D403&gt;0,(VLOOKUP(D403,Families!$A$5:$I$196,3,0)),0)</f>
        <v>0</v>
      </c>
      <c r="U403" s="163">
        <f>IF(D403&gt;0,(VLOOKUP(D403,Families!$A$5:$I$196,7,0)),0)</f>
        <v>0</v>
      </c>
      <c r="V403" s="171">
        <f>IF(D403&gt;0,(VLOOKUP(D403,Families!$A$5:$I$196,8,0)),0)</f>
        <v>0</v>
      </c>
      <c r="W403" s="172">
        <f>IF(D403&gt;0,(VLOOKUP(D403,Families!$A$5:$I$196,9,0)),0)</f>
        <v>0</v>
      </c>
    </row>
    <row r="404" spans="1:23" s="173" customFormat="1" ht="15" customHeight="1" x14ac:dyDescent="0.3">
      <c r="A404" s="257"/>
      <c r="B404" s="258"/>
      <c r="C404" s="258"/>
      <c r="D404" s="250"/>
      <c r="E404" s="156">
        <f>IF(D404&gt;0,(VLOOKUP(D404,Families!$A$5:$I$196,2,0)),0)</f>
        <v>0</v>
      </c>
      <c r="F404" s="157"/>
      <c r="G404" s="157" t="s">
        <v>46</v>
      </c>
      <c r="H404" s="158"/>
      <c r="I404" s="159">
        <f>IF(F404=0,0,(H404*(VLOOKUP(F404,'Fee Schedule'!$C$2:$D$40,2,FALSE))))</f>
        <v>0</v>
      </c>
      <c r="J404" s="160" t="b">
        <f>IF(D404&gt;0,(IF(F404='Fee Schedule'!$C$2,'Fee Schedule'!$G$2,(IF(F404='Fee Schedule'!$C$3,'Fee Schedule'!$G$2,(IF(F404='Fee Schedule'!$C$4,'Fee Schedule'!$G$2,(IF(F404='Fee Schedule'!$C$5,'Fee Schedule'!$G$2,(IF(F404='Fee Schedule'!$C$6,'Fee Schedule'!$G$2,(IF(F404='Fee Schedule'!$C$7,'Fee Schedule'!$G$2,(IF(F404='Fee Schedule'!$C$14,'Fee Schedule'!$G$2,(IF(F404='Fee Schedule'!$C$26,'Fee Schedule'!$G$2,(VLOOKUP(D404,Families!$A$5:$I$196,4,0)))))))))))))))))))</f>
        <v>0</v>
      </c>
      <c r="K404" s="157"/>
      <c r="L404" s="178" t="b">
        <f>IF(D404&gt;0,(VLOOKUP(D404,Families!$A$5:$I$196,5,0)))</f>
        <v>0</v>
      </c>
      <c r="M404" s="222"/>
      <c r="N404" s="208"/>
      <c r="O404" s="208"/>
      <c r="P404" s="208"/>
      <c r="Q404" s="208"/>
      <c r="R404" s="208"/>
      <c r="S404" s="208"/>
      <c r="T404" s="162">
        <f>IF(D404&gt;0,(VLOOKUP(D404,Families!$A$5:$I$196,3,0)),0)</f>
        <v>0</v>
      </c>
      <c r="U404" s="163">
        <f>IF(D404&gt;0,(VLOOKUP(D404,Families!$A$5:$I$196,7,0)),0)</f>
        <v>0</v>
      </c>
      <c r="V404" s="171">
        <f>IF(D404&gt;0,(VLOOKUP(D404,Families!$A$5:$I$196,8,0)),0)</f>
        <v>0</v>
      </c>
      <c r="W404" s="172">
        <f>IF(D404&gt;0,(VLOOKUP(D404,Families!$A$5:$I$196,9,0)),0)</f>
        <v>0</v>
      </c>
    </row>
    <row r="405" spans="1:23" s="173" customFormat="1" ht="15" customHeight="1" x14ac:dyDescent="0.3">
      <c r="A405" s="257"/>
      <c r="B405" s="258"/>
      <c r="C405" s="258"/>
      <c r="D405" s="250"/>
      <c r="E405" s="156">
        <f>IF(D405&gt;0,(VLOOKUP(D405,Families!$A$5:$I$196,2,0)),0)</f>
        <v>0</v>
      </c>
      <c r="F405" s="157"/>
      <c r="G405" s="157" t="s">
        <v>46</v>
      </c>
      <c r="H405" s="158"/>
      <c r="I405" s="159">
        <f>IF(F405=0,0,(H405*(VLOOKUP(F405,'Fee Schedule'!$C$2:$D$40,2,FALSE))))</f>
        <v>0</v>
      </c>
      <c r="J405" s="160" t="b">
        <f>IF(D405&gt;0,(IF(F405='Fee Schedule'!$C$2,'Fee Schedule'!$G$2,(IF(F405='Fee Schedule'!$C$3,'Fee Schedule'!$G$2,(IF(F405='Fee Schedule'!$C$4,'Fee Schedule'!$G$2,(IF(F405='Fee Schedule'!$C$5,'Fee Schedule'!$G$2,(IF(F405='Fee Schedule'!$C$6,'Fee Schedule'!$G$2,(IF(F405='Fee Schedule'!$C$7,'Fee Schedule'!$G$2,(IF(F405='Fee Schedule'!$C$14,'Fee Schedule'!$G$2,(IF(F405='Fee Schedule'!$C$26,'Fee Schedule'!$G$2,(VLOOKUP(D405,Families!$A$5:$I$196,4,0)))))))))))))))))))</f>
        <v>0</v>
      </c>
      <c r="K405" s="157"/>
      <c r="L405" s="178" t="b">
        <f>IF(D405&gt;0,(VLOOKUP(D405,Families!$A$5:$I$196,5,0)))</f>
        <v>0</v>
      </c>
      <c r="M405" s="222"/>
      <c r="N405" s="208"/>
      <c r="O405" s="208"/>
      <c r="P405" s="208"/>
      <c r="Q405" s="208"/>
      <c r="R405" s="208"/>
      <c r="S405" s="208"/>
      <c r="T405" s="162">
        <f>IF(D405&gt;0,(VLOOKUP(D405,Families!$A$5:$I$196,3,0)),0)</f>
        <v>0</v>
      </c>
      <c r="U405" s="163">
        <f>IF(D405&gt;0,(VLOOKUP(D405,Families!$A$5:$I$196,7,0)),0)</f>
        <v>0</v>
      </c>
      <c r="V405" s="171">
        <f>IF(D405&gt;0,(VLOOKUP(D405,Families!$A$5:$I$196,8,0)),0)</f>
        <v>0</v>
      </c>
      <c r="W405" s="172">
        <f>IF(D405&gt;0,(VLOOKUP(D405,Families!$A$5:$I$196,9,0)),0)</f>
        <v>0</v>
      </c>
    </row>
    <row r="406" spans="1:23" s="173" customFormat="1" ht="15" customHeight="1" x14ac:dyDescent="0.3">
      <c r="A406" s="257"/>
      <c r="B406" s="258"/>
      <c r="C406" s="258"/>
      <c r="D406" s="250"/>
      <c r="E406" s="156">
        <f>IF(D406&gt;0,(VLOOKUP(D406,Families!$A$5:$I$196,2,0)),0)</f>
        <v>0</v>
      </c>
      <c r="F406" s="157"/>
      <c r="G406" s="157" t="s">
        <v>46</v>
      </c>
      <c r="H406" s="158"/>
      <c r="I406" s="159">
        <f>IF(F406=0,0,(H406*(VLOOKUP(F406,'Fee Schedule'!$C$2:$D$40,2,FALSE))))</f>
        <v>0</v>
      </c>
      <c r="J406" s="160" t="b">
        <f>IF(D406&gt;0,(IF(F406='Fee Schedule'!$C$2,'Fee Schedule'!$G$2,(IF(F406='Fee Schedule'!$C$3,'Fee Schedule'!$G$2,(IF(F406='Fee Schedule'!$C$4,'Fee Schedule'!$G$2,(IF(F406='Fee Schedule'!$C$5,'Fee Schedule'!$G$2,(IF(F406='Fee Schedule'!$C$6,'Fee Schedule'!$G$2,(IF(F406='Fee Schedule'!$C$7,'Fee Schedule'!$G$2,(IF(F406='Fee Schedule'!$C$14,'Fee Schedule'!$G$2,(IF(F406='Fee Schedule'!$C$26,'Fee Schedule'!$G$2,(VLOOKUP(D406,Families!$A$5:$I$196,4,0)))))))))))))))))))</f>
        <v>0</v>
      </c>
      <c r="K406" s="157"/>
      <c r="L406" s="178" t="b">
        <f>IF(D406&gt;0,(VLOOKUP(D406,Families!$A$5:$I$196,5,0)))</f>
        <v>0</v>
      </c>
      <c r="M406" s="222"/>
      <c r="N406" s="208"/>
      <c r="O406" s="208"/>
      <c r="P406" s="208"/>
      <c r="Q406" s="208"/>
      <c r="R406" s="208"/>
      <c r="S406" s="208"/>
      <c r="T406" s="162">
        <f>IF(D406&gt;0,(VLOOKUP(D406,Families!$A$5:$I$196,3,0)),0)</f>
        <v>0</v>
      </c>
      <c r="U406" s="163">
        <f>IF(D406&gt;0,(VLOOKUP(D406,Families!$A$5:$I$196,7,0)),0)</f>
        <v>0</v>
      </c>
      <c r="V406" s="171">
        <f>IF(D406&gt;0,(VLOOKUP(D406,Families!$A$5:$I$196,8,0)),0)</f>
        <v>0</v>
      </c>
      <c r="W406" s="172">
        <f>IF(D406&gt;0,(VLOOKUP(D406,Families!$A$5:$I$196,9,0)),0)</f>
        <v>0</v>
      </c>
    </row>
    <row r="407" spans="1:23" s="173" customFormat="1" ht="15" customHeight="1" x14ac:dyDescent="0.3">
      <c r="A407" s="257"/>
      <c r="B407" s="258"/>
      <c r="C407" s="258"/>
      <c r="D407" s="250"/>
      <c r="E407" s="156">
        <f>IF(D407&gt;0,(VLOOKUP(D407,Families!$A$5:$I$196,2,0)),0)</f>
        <v>0</v>
      </c>
      <c r="F407" s="157"/>
      <c r="G407" s="157" t="s">
        <v>46</v>
      </c>
      <c r="H407" s="158"/>
      <c r="I407" s="159">
        <f>IF(F407=0,0,(H407*(VLOOKUP(F407,'Fee Schedule'!$C$2:$D$40,2,FALSE))))</f>
        <v>0</v>
      </c>
      <c r="J407" s="160" t="b">
        <f>IF(D407&gt;0,(IF(F407='Fee Schedule'!$C$2,'Fee Schedule'!$G$2,(IF(F407='Fee Schedule'!$C$3,'Fee Schedule'!$G$2,(IF(F407='Fee Schedule'!$C$4,'Fee Schedule'!$G$2,(IF(F407='Fee Schedule'!$C$5,'Fee Schedule'!$G$2,(IF(F407='Fee Schedule'!$C$6,'Fee Schedule'!$G$2,(IF(F407='Fee Schedule'!$C$7,'Fee Schedule'!$G$2,(IF(F407='Fee Schedule'!$C$14,'Fee Schedule'!$G$2,(IF(F407='Fee Schedule'!$C$26,'Fee Schedule'!$G$2,(VLOOKUP(D407,Families!$A$5:$I$196,4,0)))))))))))))))))))</f>
        <v>0</v>
      </c>
      <c r="K407" s="157"/>
      <c r="L407" s="178" t="b">
        <f>IF(D407&gt;0,(VLOOKUP(D407,Families!$A$5:$I$196,5,0)))</f>
        <v>0</v>
      </c>
      <c r="M407" s="222"/>
      <c r="N407" s="208"/>
      <c r="O407" s="208"/>
      <c r="P407" s="208"/>
      <c r="Q407" s="208"/>
      <c r="R407" s="208"/>
      <c r="S407" s="208"/>
      <c r="T407" s="162">
        <f>IF(D407&gt;0,(VLOOKUP(D407,Families!$A$5:$I$196,3,0)),0)</f>
        <v>0</v>
      </c>
      <c r="U407" s="163">
        <f>IF(D407&gt;0,(VLOOKUP(D407,Families!$A$5:$I$196,7,0)),0)</f>
        <v>0</v>
      </c>
      <c r="V407" s="171">
        <f>IF(D407&gt;0,(VLOOKUP(D407,Families!$A$5:$I$196,8,0)),0)</f>
        <v>0</v>
      </c>
      <c r="W407" s="172">
        <f>IF(D407&gt;0,(VLOOKUP(D407,Families!$A$5:$I$196,9,0)),0)</f>
        <v>0</v>
      </c>
    </row>
    <row r="408" spans="1:23" s="173" customFormat="1" ht="15" customHeight="1" x14ac:dyDescent="0.3">
      <c r="A408" s="257"/>
      <c r="B408" s="258"/>
      <c r="C408" s="258"/>
      <c r="D408" s="250"/>
      <c r="E408" s="156">
        <f>IF(D408&gt;0,(VLOOKUP(D408,Families!$A$5:$I$196,2,0)),0)</f>
        <v>0</v>
      </c>
      <c r="F408" s="157"/>
      <c r="G408" s="157" t="s">
        <v>46</v>
      </c>
      <c r="H408" s="158"/>
      <c r="I408" s="159">
        <f>IF(F408=0,0,(H408*(VLOOKUP(F408,'Fee Schedule'!$C$2:$D$40,2,FALSE))))</f>
        <v>0</v>
      </c>
      <c r="J408" s="160" t="b">
        <f>IF(D408&gt;0,(IF(F408='Fee Schedule'!$C$2,'Fee Schedule'!$G$2,(IF(F408='Fee Schedule'!$C$3,'Fee Schedule'!$G$2,(IF(F408='Fee Schedule'!$C$4,'Fee Schedule'!$G$2,(IF(F408='Fee Schedule'!$C$5,'Fee Schedule'!$G$2,(IF(F408='Fee Schedule'!$C$6,'Fee Schedule'!$G$2,(IF(F408='Fee Schedule'!$C$7,'Fee Schedule'!$G$2,(IF(F408='Fee Schedule'!$C$14,'Fee Schedule'!$G$2,(IF(F408='Fee Schedule'!$C$26,'Fee Schedule'!$G$2,(VLOOKUP(D408,Families!$A$5:$I$196,4,0)))))))))))))))))))</f>
        <v>0</v>
      </c>
      <c r="K408" s="157"/>
      <c r="L408" s="178" t="b">
        <f>IF(D408&gt;0,(VLOOKUP(D408,Families!$A$5:$I$196,5,0)))</f>
        <v>0</v>
      </c>
      <c r="M408" s="222"/>
      <c r="N408" s="208"/>
      <c r="O408" s="208"/>
      <c r="P408" s="208"/>
      <c r="Q408" s="208"/>
      <c r="R408" s="208"/>
      <c r="S408" s="208"/>
      <c r="T408" s="162">
        <f>IF(D408&gt;0,(VLOOKUP(D408,Families!$A$5:$I$196,3,0)),0)</f>
        <v>0</v>
      </c>
      <c r="U408" s="163">
        <f>IF(D408&gt;0,(VLOOKUP(D408,Families!$A$5:$I$196,7,0)),0)</f>
        <v>0</v>
      </c>
      <c r="V408" s="171">
        <f>IF(D408&gt;0,(VLOOKUP(D408,Families!$A$5:$I$196,8,0)),0)</f>
        <v>0</v>
      </c>
      <c r="W408" s="172">
        <f>IF(D408&gt;0,(VLOOKUP(D408,Families!$A$5:$I$196,9,0)),0)</f>
        <v>0</v>
      </c>
    </row>
    <row r="409" spans="1:23" s="173" customFormat="1" ht="15" customHeight="1" x14ac:dyDescent="0.3">
      <c r="A409" s="257"/>
      <c r="B409" s="258"/>
      <c r="C409" s="258"/>
      <c r="D409" s="250"/>
      <c r="E409" s="156">
        <f>IF(D409&gt;0,(VLOOKUP(D409,Families!$A$5:$I$196,2,0)),0)</f>
        <v>0</v>
      </c>
      <c r="F409" s="157"/>
      <c r="G409" s="157" t="s">
        <v>46</v>
      </c>
      <c r="H409" s="158"/>
      <c r="I409" s="159">
        <f>IF(F409=0,0,(H409*(VLOOKUP(F409,'Fee Schedule'!$C$2:$D$40,2,FALSE))))</f>
        <v>0</v>
      </c>
      <c r="J409" s="160" t="b">
        <f>IF(D409&gt;0,(IF(F409='Fee Schedule'!$C$2,'Fee Schedule'!$G$2,(IF(F409='Fee Schedule'!$C$3,'Fee Schedule'!$G$2,(IF(F409='Fee Schedule'!$C$4,'Fee Schedule'!$G$2,(IF(F409='Fee Schedule'!$C$5,'Fee Schedule'!$G$2,(IF(F409='Fee Schedule'!$C$6,'Fee Schedule'!$G$2,(IF(F409='Fee Schedule'!$C$7,'Fee Schedule'!$G$2,(IF(F409='Fee Schedule'!$C$14,'Fee Schedule'!$G$2,(IF(F409='Fee Schedule'!$C$26,'Fee Schedule'!$G$2,(VLOOKUP(D409,Families!$A$5:$I$196,4,0)))))))))))))))))))</f>
        <v>0</v>
      </c>
      <c r="K409" s="157"/>
      <c r="L409" s="178" t="b">
        <f>IF(D409&gt;0,(VLOOKUP(D409,Families!$A$5:$I$196,5,0)))</f>
        <v>0</v>
      </c>
      <c r="M409" s="222"/>
      <c r="N409" s="208"/>
      <c r="O409" s="208"/>
      <c r="P409" s="208"/>
      <c r="Q409" s="208"/>
      <c r="R409" s="208"/>
      <c r="S409" s="208"/>
      <c r="T409" s="162">
        <f>IF(D409&gt;0,(VLOOKUP(D409,Families!$A$5:$I$196,3,0)),0)</f>
        <v>0</v>
      </c>
      <c r="U409" s="163">
        <f>IF(D409&gt;0,(VLOOKUP(D409,Families!$A$5:$I$196,7,0)),0)</f>
        <v>0</v>
      </c>
      <c r="V409" s="171">
        <f>IF(D409&gt;0,(VLOOKUP(D409,Families!$A$5:$I$196,8,0)),0)</f>
        <v>0</v>
      </c>
      <c r="W409" s="172">
        <f>IF(D409&gt;0,(VLOOKUP(D409,Families!$A$5:$I$196,9,0)),0)</f>
        <v>0</v>
      </c>
    </row>
    <row r="410" spans="1:23" s="173" customFormat="1" ht="15" customHeight="1" x14ac:dyDescent="0.3">
      <c r="A410" s="257"/>
      <c r="B410" s="258"/>
      <c r="C410" s="258"/>
      <c r="D410" s="250"/>
      <c r="E410" s="156">
        <f>IF(D410&gt;0,(VLOOKUP(D410,Families!$A$5:$I$196,2,0)),0)</f>
        <v>0</v>
      </c>
      <c r="F410" s="157"/>
      <c r="G410" s="157" t="s">
        <v>46</v>
      </c>
      <c r="H410" s="158"/>
      <c r="I410" s="159">
        <f>IF(F410=0,0,(H410*(VLOOKUP(F410,'Fee Schedule'!$C$2:$D$40,2,FALSE))))</f>
        <v>0</v>
      </c>
      <c r="J410" s="160" t="b">
        <f>IF(D410&gt;0,(IF(F410='Fee Schedule'!$C$2,'Fee Schedule'!$G$2,(IF(F410='Fee Schedule'!$C$3,'Fee Schedule'!$G$2,(IF(F410='Fee Schedule'!$C$4,'Fee Schedule'!$G$2,(IF(F410='Fee Schedule'!$C$5,'Fee Schedule'!$G$2,(IF(F410='Fee Schedule'!$C$6,'Fee Schedule'!$G$2,(IF(F410='Fee Schedule'!$C$7,'Fee Schedule'!$G$2,(IF(F410='Fee Schedule'!$C$14,'Fee Schedule'!$G$2,(IF(F410='Fee Schedule'!$C$26,'Fee Schedule'!$G$2,(VLOOKUP(D410,Families!$A$5:$I$196,4,0)))))))))))))))))))</f>
        <v>0</v>
      </c>
      <c r="K410" s="157"/>
      <c r="L410" s="178" t="b">
        <f>IF(D410&gt;0,(VLOOKUP(D410,Families!$A$5:$I$196,5,0)))</f>
        <v>0</v>
      </c>
      <c r="M410" s="222"/>
      <c r="N410" s="208"/>
      <c r="O410" s="208"/>
      <c r="P410" s="208"/>
      <c r="Q410" s="208"/>
      <c r="R410" s="208"/>
      <c r="S410" s="208"/>
      <c r="T410" s="162">
        <f>IF(D410&gt;0,(VLOOKUP(D410,Families!$A$5:$I$196,3,0)),0)</f>
        <v>0</v>
      </c>
      <c r="U410" s="163">
        <f>IF(D410&gt;0,(VLOOKUP(D410,Families!$A$5:$I$196,7,0)),0)</f>
        <v>0</v>
      </c>
      <c r="V410" s="171">
        <f>IF(D410&gt;0,(VLOOKUP(D410,Families!$A$5:$I$196,8,0)),0)</f>
        <v>0</v>
      </c>
      <c r="W410" s="172">
        <f>IF(D410&gt;0,(VLOOKUP(D410,Families!$A$5:$I$196,9,0)),0)</f>
        <v>0</v>
      </c>
    </row>
    <row r="411" spans="1:23" s="173" customFormat="1" ht="15" customHeight="1" x14ac:dyDescent="0.3">
      <c r="A411" s="257"/>
      <c r="B411" s="258"/>
      <c r="C411" s="258"/>
      <c r="D411" s="250"/>
      <c r="E411" s="156">
        <f>IF(D411&gt;0,(VLOOKUP(D411,Families!$A$5:$I$196,2,0)),0)</f>
        <v>0</v>
      </c>
      <c r="F411" s="157"/>
      <c r="G411" s="157" t="s">
        <v>46</v>
      </c>
      <c r="H411" s="158"/>
      <c r="I411" s="159">
        <f>IF(F411=0,0,(H411*(VLOOKUP(F411,'Fee Schedule'!$C$2:$D$40,2,FALSE))))</f>
        <v>0</v>
      </c>
      <c r="J411" s="160" t="b">
        <f>IF(D411&gt;0,(IF(F411='Fee Schedule'!$C$2,'Fee Schedule'!$G$2,(IF(F411='Fee Schedule'!$C$3,'Fee Schedule'!$G$2,(IF(F411='Fee Schedule'!$C$4,'Fee Schedule'!$G$2,(IF(F411='Fee Schedule'!$C$5,'Fee Schedule'!$G$2,(IF(F411='Fee Schedule'!$C$6,'Fee Schedule'!$G$2,(IF(F411='Fee Schedule'!$C$7,'Fee Schedule'!$G$2,(IF(F411='Fee Schedule'!$C$14,'Fee Schedule'!$G$2,(IF(F411='Fee Schedule'!$C$26,'Fee Schedule'!$G$2,(VLOOKUP(D411,Families!$A$5:$I$196,4,0)))))))))))))))))))</f>
        <v>0</v>
      </c>
      <c r="K411" s="157"/>
      <c r="L411" s="178" t="b">
        <f>IF(D411&gt;0,(VLOOKUP(D411,Families!$A$5:$I$196,5,0)))</f>
        <v>0</v>
      </c>
      <c r="M411" s="222"/>
      <c r="N411" s="208"/>
      <c r="O411" s="208"/>
      <c r="P411" s="208"/>
      <c r="Q411" s="208"/>
      <c r="R411" s="208"/>
      <c r="S411" s="208"/>
      <c r="T411" s="162">
        <f>IF(D411&gt;0,(VLOOKUP(D411,Families!$A$5:$I$196,3,0)),0)</f>
        <v>0</v>
      </c>
      <c r="U411" s="163">
        <f>IF(D411&gt;0,(VLOOKUP(D411,Families!$A$5:$I$196,7,0)),0)</f>
        <v>0</v>
      </c>
      <c r="V411" s="171">
        <f>IF(D411&gt;0,(VLOOKUP(D411,Families!$A$5:$I$196,8,0)),0)</f>
        <v>0</v>
      </c>
      <c r="W411" s="172">
        <f>IF(D411&gt;0,(VLOOKUP(D411,Families!$A$5:$I$196,9,0)),0)</f>
        <v>0</v>
      </c>
    </row>
    <row r="412" spans="1:23" s="173" customFormat="1" ht="15" customHeight="1" x14ac:dyDescent="0.3">
      <c r="A412" s="257"/>
      <c r="B412" s="258"/>
      <c r="C412" s="258"/>
      <c r="D412" s="250"/>
      <c r="E412" s="156">
        <f>IF(D412&gt;0,(VLOOKUP(D412,Families!$A$5:$I$196,2,0)),0)</f>
        <v>0</v>
      </c>
      <c r="F412" s="157"/>
      <c r="G412" s="157" t="s">
        <v>46</v>
      </c>
      <c r="H412" s="158"/>
      <c r="I412" s="159">
        <f>IF(F412=0,0,(H412*(VLOOKUP(F412,'Fee Schedule'!$C$2:$D$40,2,FALSE))))</f>
        <v>0</v>
      </c>
      <c r="J412" s="160" t="b">
        <f>IF(D412&gt;0,(IF(F412='Fee Schedule'!$C$2,'Fee Schedule'!$G$2,(IF(F412='Fee Schedule'!$C$3,'Fee Schedule'!$G$2,(IF(F412='Fee Schedule'!$C$4,'Fee Schedule'!$G$2,(IF(F412='Fee Schedule'!$C$5,'Fee Schedule'!$G$2,(IF(F412='Fee Schedule'!$C$6,'Fee Schedule'!$G$2,(IF(F412='Fee Schedule'!$C$7,'Fee Schedule'!$G$2,(IF(F412='Fee Schedule'!$C$14,'Fee Schedule'!$G$2,(IF(F412='Fee Schedule'!$C$26,'Fee Schedule'!$G$2,(VLOOKUP(D412,Families!$A$5:$I$196,4,0)))))))))))))))))))</f>
        <v>0</v>
      </c>
      <c r="K412" s="157"/>
      <c r="L412" s="178" t="b">
        <f>IF(D412&gt;0,(VLOOKUP(D412,Families!$A$5:$I$196,5,0)))</f>
        <v>0</v>
      </c>
      <c r="M412" s="222"/>
      <c r="N412" s="208"/>
      <c r="O412" s="208"/>
      <c r="P412" s="208"/>
      <c r="Q412" s="208"/>
      <c r="R412" s="208"/>
      <c r="S412" s="208"/>
      <c r="T412" s="162">
        <f>IF(D412&gt;0,(VLOOKUP(D412,Families!$A$5:$I$196,3,0)),0)</f>
        <v>0</v>
      </c>
      <c r="U412" s="163">
        <f>IF(D412&gt;0,(VLOOKUP(D412,Families!$A$5:$I$196,7,0)),0)</f>
        <v>0</v>
      </c>
      <c r="V412" s="171">
        <f>IF(D412&gt;0,(VLOOKUP(D412,Families!$A$5:$I$196,8,0)),0)</f>
        <v>0</v>
      </c>
      <c r="W412" s="172">
        <f>IF(D412&gt;0,(VLOOKUP(D412,Families!$A$5:$I$196,9,0)),0)</f>
        <v>0</v>
      </c>
    </row>
    <row r="413" spans="1:23" s="173" customFormat="1" ht="15" customHeight="1" x14ac:dyDescent="0.3">
      <c r="A413" s="257"/>
      <c r="B413" s="258"/>
      <c r="C413" s="258"/>
      <c r="D413" s="250"/>
      <c r="E413" s="156">
        <f>IF(D413&gt;0,(VLOOKUP(D413,Families!$A$5:$I$196,2,0)),0)</f>
        <v>0</v>
      </c>
      <c r="F413" s="157"/>
      <c r="G413" s="157" t="s">
        <v>46</v>
      </c>
      <c r="H413" s="158"/>
      <c r="I413" s="159">
        <f>IF(F413=0,0,(H413*(VLOOKUP(F413,'Fee Schedule'!$C$2:$D$40,2,FALSE))))</f>
        <v>0</v>
      </c>
      <c r="J413" s="160" t="b">
        <f>IF(D413&gt;0,(IF(F413='Fee Schedule'!$C$2,'Fee Schedule'!$G$2,(IF(F413='Fee Schedule'!$C$3,'Fee Schedule'!$G$2,(IF(F413='Fee Schedule'!$C$4,'Fee Schedule'!$G$2,(IF(F413='Fee Schedule'!$C$5,'Fee Schedule'!$G$2,(IF(F413='Fee Schedule'!$C$6,'Fee Schedule'!$G$2,(IF(F413='Fee Schedule'!$C$7,'Fee Schedule'!$G$2,(IF(F413='Fee Schedule'!$C$14,'Fee Schedule'!$G$2,(IF(F413='Fee Schedule'!$C$26,'Fee Schedule'!$G$2,(VLOOKUP(D413,Families!$A$5:$I$196,4,0)))))))))))))))))))</f>
        <v>0</v>
      </c>
      <c r="K413" s="157"/>
      <c r="L413" s="178" t="b">
        <f>IF(D413&gt;0,(VLOOKUP(D413,Families!$A$5:$I$196,5,0)))</f>
        <v>0</v>
      </c>
      <c r="M413" s="222"/>
      <c r="N413" s="208"/>
      <c r="O413" s="208"/>
      <c r="P413" s="208"/>
      <c r="Q413" s="208"/>
      <c r="R413" s="208"/>
      <c r="S413" s="208"/>
      <c r="T413" s="162">
        <f>IF(D413&gt;0,(VLOOKUP(D413,Families!$A$5:$I$196,3,0)),0)</f>
        <v>0</v>
      </c>
      <c r="U413" s="163">
        <f>IF(D413&gt;0,(VLOOKUP(D413,Families!$A$5:$I$196,7,0)),0)</f>
        <v>0</v>
      </c>
      <c r="V413" s="171">
        <f>IF(D413&gt;0,(VLOOKUP(D413,Families!$A$5:$I$196,8,0)),0)</f>
        <v>0</v>
      </c>
      <c r="W413" s="172">
        <f>IF(D413&gt;0,(VLOOKUP(D413,Families!$A$5:$I$196,9,0)),0)</f>
        <v>0</v>
      </c>
    </row>
    <row r="414" spans="1:23" s="173" customFormat="1" ht="15" customHeight="1" x14ac:dyDescent="0.3">
      <c r="A414" s="257"/>
      <c r="B414" s="258"/>
      <c r="C414" s="258"/>
      <c r="D414" s="250"/>
      <c r="E414" s="156">
        <f>IF(D414&gt;0,(VLOOKUP(D414,Families!$A$5:$I$196,2,0)),0)</f>
        <v>0</v>
      </c>
      <c r="F414" s="157"/>
      <c r="G414" s="157" t="s">
        <v>46</v>
      </c>
      <c r="H414" s="158"/>
      <c r="I414" s="159">
        <f>IF(F414=0,0,(H414*(VLOOKUP(F414,'Fee Schedule'!$C$2:$D$40,2,FALSE))))</f>
        <v>0</v>
      </c>
      <c r="J414" s="160" t="b">
        <f>IF(D414&gt;0,(IF(F414='Fee Schedule'!$C$2,'Fee Schedule'!$G$2,(IF(F414='Fee Schedule'!$C$3,'Fee Schedule'!$G$2,(IF(F414='Fee Schedule'!$C$4,'Fee Schedule'!$G$2,(IF(F414='Fee Schedule'!$C$5,'Fee Schedule'!$G$2,(IF(F414='Fee Schedule'!$C$6,'Fee Schedule'!$G$2,(IF(F414='Fee Schedule'!$C$7,'Fee Schedule'!$G$2,(IF(F414='Fee Schedule'!$C$14,'Fee Schedule'!$G$2,(IF(F414='Fee Schedule'!$C$26,'Fee Schedule'!$G$2,(VLOOKUP(D414,Families!$A$5:$I$196,4,0)))))))))))))))))))</f>
        <v>0</v>
      </c>
      <c r="K414" s="157"/>
      <c r="L414" s="178" t="b">
        <f>IF(D414&gt;0,(VLOOKUP(D414,Families!$A$5:$I$196,5,0)))</f>
        <v>0</v>
      </c>
      <c r="M414" s="222"/>
      <c r="N414" s="208"/>
      <c r="O414" s="208"/>
      <c r="P414" s="208"/>
      <c r="Q414" s="208"/>
      <c r="R414" s="208"/>
      <c r="S414" s="208"/>
      <c r="T414" s="162">
        <f>IF(D414&gt;0,(VLOOKUP(D414,Families!$A$5:$I$196,3,0)),0)</f>
        <v>0</v>
      </c>
      <c r="U414" s="163">
        <f>IF(D414&gt;0,(VLOOKUP(D414,Families!$A$5:$I$196,7,0)),0)</f>
        <v>0</v>
      </c>
      <c r="V414" s="171">
        <f>IF(D414&gt;0,(VLOOKUP(D414,Families!$A$5:$I$196,8,0)),0)</f>
        <v>0</v>
      </c>
      <c r="W414" s="172">
        <f>IF(D414&gt;0,(VLOOKUP(D414,Families!$A$5:$I$196,9,0)),0)</f>
        <v>0</v>
      </c>
    </row>
    <row r="415" spans="1:23" s="173" customFormat="1" ht="15" customHeight="1" x14ac:dyDescent="0.3">
      <c r="A415" s="257"/>
      <c r="B415" s="258"/>
      <c r="C415" s="258"/>
      <c r="D415" s="250"/>
      <c r="E415" s="156">
        <f>IF(D415&gt;0,(VLOOKUP(D415,Families!$A$5:$I$196,2,0)),0)</f>
        <v>0</v>
      </c>
      <c r="F415" s="157"/>
      <c r="G415" s="157" t="s">
        <v>46</v>
      </c>
      <c r="H415" s="158"/>
      <c r="I415" s="159">
        <f>IF(F415=0,0,(H415*(VLOOKUP(F415,'Fee Schedule'!$C$2:$D$40,2,FALSE))))</f>
        <v>0</v>
      </c>
      <c r="J415" s="160" t="b">
        <f>IF(D415&gt;0,(IF(F415='Fee Schedule'!$C$2,'Fee Schedule'!$G$2,(IF(F415='Fee Schedule'!$C$3,'Fee Schedule'!$G$2,(IF(F415='Fee Schedule'!$C$4,'Fee Schedule'!$G$2,(IF(F415='Fee Schedule'!$C$5,'Fee Schedule'!$G$2,(IF(F415='Fee Schedule'!$C$6,'Fee Schedule'!$G$2,(IF(F415='Fee Schedule'!$C$7,'Fee Schedule'!$G$2,(IF(F415='Fee Schedule'!$C$14,'Fee Schedule'!$G$2,(IF(F415='Fee Schedule'!$C$26,'Fee Schedule'!$G$2,(VLOOKUP(D415,Families!$A$5:$I$196,4,0)))))))))))))))))))</f>
        <v>0</v>
      </c>
      <c r="K415" s="157"/>
      <c r="L415" s="178" t="b">
        <f>IF(D415&gt;0,(VLOOKUP(D415,Families!$A$5:$I$196,5,0)))</f>
        <v>0</v>
      </c>
      <c r="M415" s="222"/>
      <c r="N415" s="208"/>
      <c r="O415" s="208"/>
      <c r="P415" s="208"/>
      <c r="Q415" s="208"/>
      <c r="R415" s="208"/>
      <c r="S415" s="208"/>
      <c r="T415" s="162">
        <f>IF(D415&gt;0,(VLOOKUP(D415,Families!$A$5:$I$196,3,0)),0)</f>
        <v>0</v>
      </c>
      <c r="U415" s="163">
        <f>IF(D415&gt;0,(VLOOKUP(D415,Families!$A$5:$I$196,7,0)),0)</f>
        <v>0</v>
      </c>
      <c r="V415" s="171">
        <f>IF(D415&gt;0,(VLOOKUP(D415,Families!$A$5:$I$196,8,0)),0)</f>
        <v>0</v>
      </c>
      <c r="W415" s="172">
        <f>IF(D415&gt;0,(VLOOKUP(D415,Families!$A$5:$I$196,9,0)),0)</f>
        <v>0</v>
      </c>
    </row>
    <row r="416" spans="1:23" s="173" customFormat="1" ht="15" customHeight="1" x14ac:dyDescent="0.3">
      <c r="A416" s="257"/>
      <c r="B416" s="258"/>
      <c r="C416" s="258"/>
      <c r="D416" s="250"/>
      <c r="E416" s="156">
        <f>IF(D416&gt;0,(VLOOKUP(D416,Families!$A$5:$I$196,2,0)),0)</f>
        <v>0</v>
      </c>
      <c r="F416" s="157"/>
      <c r="G416" s="157" t="s">
        <v>46</v>
      </c>
      <c r="H416" s="158"/>
      <c r="I416" s="159">
        <f>IF(F416=0,0,(H416*(VLOOKUP(F416,'Fee Schedule'!$C$2:$D$40,2,FALSE))))</f>
        <v>0</v>
      </c>
      <c r="J416" s="160" t="b">
        <f>IF(D416&gt;0,(IF(F416='Fee Schedule'!$C$2,'Fee Schedule'!$G$2,(IF(F416='Fee Schedule'!$C$3,'Fee Schedule'!$G$2,(IF(F416='Fee Schedule'!$C$4,'Fee Schedule'!$G$2,(IF(F416='Fee Schedule'!$C$5,'Fee Schedule'!$G$2,(IF(F416='Fee Schedule'!$C$6,'Fee Schedule'!$G$2,(IF(F416='Fee Schedule'!$C$7,'Fee Schedule'!$G$2,(IF(F416='Fee Schedule'!$C$14,'Fee Schedule'!$G$2,(IF(F416='Fee Schedule'!$C$26,'Fee Schedule'!$G$2,(VLOOKUP(D416,Families!$A$5:$I$196,4,0)))))))))))))))))))</f>
        <v>0</v>
      </c>
      <c r="K416" s="157"/>
      <c r="L416" s="178" t="b">
        <f>IF(D416&gt;0,(VLOOKUP(D416,Families!$A$5:$I$196,5,0)))</f>
        <v>0</v>
      </c>
      <c r="M416" s="222"/>
      <c r="N416" s="208"/>
      <c r="O416" s="208"/>
      <c r="P416" s="208"/>
      <c r="Q416" s="208"/>
      <c r="R416" s="208"/>
      <c r="S416" s="208"/>
      <c r="T416" s="162">
        <f>IF(D416&gt;0,(VLOOKUP(D416,Families!$A$5:$I$196,3,0)),0)</f>
        <v>0</v>
      </c>
      <c r="U416" s="163">
        <f>IF(D416&gt;0,(VLOOKUP(D416,Families!$A$5:$I$196,7,0)),0)</f>
        <v>0</v>
      </c>
      <c r="V416" s="171">
        <f>IF(D416&gt;0,(VLOOKUP(D416,Families!$A$5:$I$196,8,0)),0)</f>
        <v>0</v>
      </c>
      <c r="W416" s="172">
        <f>IF(D416&gt;0,(VLOOKUP(D416,Families!$A$5:$I$196,9,0)),0)</f>
        <v>0</v>
      </c>
    </row>
    <row r="417" spans="1:23" s="173" customFormat="1" ht="15" customHeight="1" x14ac:dyDescent="0.3">
      <c r="A417" s="257"/>
      <c r="B417" s="258"/>
      <c r="C417" s="258"/>
      <c r="D417" s="250"/>
      <c r="E417" s="156">
        <f>IF(D417&gt;0,(VLOOKUP(D417,Families!$A$5:$I$196,2,0)),0)</f>
        <v>0</v>
      </c>
      <c r="F417" s="157"/>
      <c r="G417" s="157" t="s">
        <v>46</v>
      </c>
      <c r="H417" s="158"/>
      <c r="I417" s="159">
        <f>IF(F417=0,0,(H417*(VLOOKUP(F417,'Fee Schedule'!$C$2:$D$40,2,FALSE))))</f>
        <v>0</v>
      </c>
      <c r="J417" s="160" t="b">
        <f>IF(D417&gt;0,(IF(F417='Fee Schedule'!$C$2,'Fee Schedule'!$G$2,(IF(F417='Fee Schedule'!$C$3,'Fee Schedule'!$G$2,(IF(F417='Fee Schedule'!$C$4,'Fee Schedule'!$G$2,(IF(F417='Fee Schedule'!$C$5,'Fee Schedule'!$G$2,(IF(F417='Fee Schedule'!$C$6,'Fee Schedule'!$G$2,(IF(F417='Fee Schedule'!$C$7,'Fee Schedule'!$G$2,(IF(F417='Fee Schedule'!$C$14,'Fee Schedule'!$G$2,(IF(F417='Fee Schedule'!$C$26,'Fee Schedule'!$G$2,(VLOOKUP(D417,Families!$A$5:$I$196,4,0)))))))))))))))))))</f>
        <v>0</v>
      </c>
      <c r="K417" s="157"/>
      <c r="L417" s="178" t="b">
        <f>IF(D417&gt;0,(VLOOKUP(D417,Families!$A$5:$I$196,5,0)))</f>
        <v>0</v>
      </c>
      <c r="M417" s="222"/>
      <c r="N417" s="208"/>
      <c r="O417" s="208"/>
      <c r="P417" s="208"/>
      <c r="Q417" s="208"/>
      <c r="R417" s="208"/>
      <c r="S417" s="208"/>
      <c r="T417" s="162">
        <f>IF(D417&gt;0,(VLOOKUP(D417,Families!$A$5:$I$196,3,0)),0)</f>
        <v>0</v>
      </c>
      <c r="U417" s="163">
        <f>IF(D417&gt;0,(VLOOKUP(D417,Families!$A$5:$I$196,7,0)),0)</f>
        <v>0</v>
      </c>
      <c r="V417" s="171">
        <f>IF(D417&gt;0,(VLOOKUP(D417,Families!$A$5:$I$196,8,0)),0)</f>
        <v>0</v>
      </c>
      <c r="W417" s="172">
        <f>IF(D417&gt;0,(VLOOKUP(D417,Families!$A$5:$I$196,9,0)),0)</f>
        <v>0</v>
      </c>
    </row>
    <row r="418" spans="1:23" s="173" customFormat="1" ht="15" customHeight="1" x14ac:dyDescent="0.3">
      <c r="A418" s="257"/>
      <c r="B418" s="258"/>
      <c r="C418" s="258"/>
      <c r="D418" s="250"/>
      <c r="E418" s="156">
        <f>IF(D418&gt;0,(VLOOKUP(D418,Families!$A$5:$I$196,2,0)),0)</f>
        <v>0</v>
      </c>
      <c r="F418" s="157"/>
      <c r="G418" s="157" t="s">
        <v>46</v>
      </c>
      <c r="H418" s="158"/>
      <c r="I418" s="159">
        <f>IF(F418=0,0,(H418*(VLOOKUP(F418,'Fee Schedule'!$C$2:$D$40,2,FALSE))))</f>
        <v>0</v>
      </c>
      <c r="J418" s="160" t="b">
        <f>IF(D418&gt;0,(IF(F418='Fee Schedule'!$C$2,'Fee Schedule'!$G$2,(IF(F418='Fee Schedule'!$C$3,'Fee Schedule'!$G$2,(IF(F418='Fee Schedule'!$C$4,'Fee Schedule'!$G$2,(IF(F418='Fee Schedule'!$C$5,'Fee Schedule'!$G$2,(IF(F418='Fee Schedule'!$C$6,'Fee Schedule'!$G$2,(IF(F418='Fee Schedule'!$C$7,'Fee Schedule'!$G$2,(IF(F418='Fee Schedule'!$C$14,'Fee Schedule'!$G$2,(IF(F418='Fee Schedule'!$C$26,'Fee Schedule'!$G$2,(VLOOKUP(D418,Families!$A$5:$I$196,4,0)))))))))))))))))))</f>
        <v>0</v>
      </c>
      <c r="K418" s="157"/>
      <c r="L418" s="178" t="b">
        <f>IF(D418&gt;0,(VLOOKUP(D418,Families!$A$5:$I$196,5,0)))</f>
        <v>0</v>
      </c>
      <c r="M418" s="222"/>
      <c r="N418" s="208"/>
      <c r="O418" s="208"/>
      <c r="P418" s="208"/>
      <c r="Q418" s="208"/>
      <c r="R418" s="208"/>
      <c r="S418" s="208"/>
      <c r="T418" s="162">
        <f>IF(D418&gt;0,(VLOOKUP(D418,Families!$A$5:$I$196,3,0)),0)</f>
        <v>0</v>
      </c>
      <c r="U418" s="163">
        <f>IF(D418&gt;0,(VLOOKUP(D418,Families!$A$5:$I$196,7,0)),0)</f>
        <v>0</v>
      </c>
      <c r="V418" s="171">
        <f>IF(D418&gt;0,(VLOOKUP(D418,Families!$A$5:$I$196,8,0)),0)</f>
        <v>0</v>
      </c>
      <c r="W418" s="172">
        <f>IF(D418&gt;0,(VLOOKUP(D418,Families!$A$5:$I$196,9,0)),0)</f>
        <v>0</v>
      </c>
    </row>
    <row r="419" spans="1:23" s="173" customFormat="1" ht="15" customHeight="1" x14ac:dyDescent="0.3">
      <c r="A419" s="257"/>
      <c r="B419" s="258"/>
      <c r="C419" s="258"/>
      <c r="D419" s="250"/>
      <c r="E419" s="156">
        <f>IF(D419&gt;0,(VLOOKUP(D419,Families!$A$5:$I$196,2,0)),0)</f>
        <v>0</v>
      </c>
      <c r="F419" s="157"/>
      <c r="G419" s="157" t="s">
        <v>46</v>
      </c>
      <c r="H419" s="158"/>
      <c r="I419" s="159">
        <f>IF(F419=0,0,(H419*(VLOOKUP(F419,'Fee Schedule'!$C$2:$D$40,2,FALSE))))</f>
        <v>0</v>
      </c>
      <c r="J419" s="160" t="b">
        <f>IF(D419&gt;0,(IF(F419='Fee Schedule'!$C$2,'Fee Schedule'!$G$2,(IF(F419='Fee Schedule'!$C$3,'Fee Schedule'!$G$2,(IF(F419='Fee Schedule'!$C$4,'Fee Schedule'!$G$2,(IF(F419='Fee Schedule'!$C$5,'Fee Schedule'!$G$2,(IF(F419='Fee Schedule'!$C$6,'Fee Schedule'!$G$2,(IF(F419='Fee Schedule'!$C$7,'Fee Schedule'!$G$2,(IF(F419='Fee Schedule'!$C$14,'Fee Schedule'!$G$2,(IF(F419='Fee Schedule'!$C$26,'Fee Schedule'!$G$2,(VLOOKUP(D419,Families!$A$5:$I$196,4,0)))))))))))))))))))</f>
        <v>0</v>
      </c>
      <c r="K419" s="157"/>
      <c r="L419" s="178" t="b">
        <f>IF(D419&gt;0,(VLOOKUP(D419,Families!$A$5:$I$196,5,0)))</f>
        <v>0</v>
      </c>
      <c r="M419" s="222"/>
      <c r="N419" s="208"/>
      <c r="O419" s="208"/>
      <c r="P419" s="208"/>
      <c r="Q419" s="208"/>
      <c r="R419" s="208"/>
      <c r="S419" s="208"/>
      <c r="T419" s="162">
        <f>IF(D419&gt;0,(VLOOKUP(D419,Families!$A$5:$I$196,3,0)),0)</f>
        <v>0</v>
      </c>
      <c r="U419" s="163">
        <f>IF(D419&gt;0,(VLOOKUP(D419,Families!$A$5:$I$196,7,0)),0)</f>
        <v>0</v>
      </c>
      <c r="V419" s="171">
        <f>IF(D419&gt;0,(VLOOKUP(D419,Families!$A$5:$I$196,8,0)),0)</f>
        <v>0</v>
      </c>
      <c r="W419" s="172">
        <f>IF(D419&gt;0,(VLOOKUP(D419,Families!$A$5:$I$196,9,0)),0)</f>
        <v>0</v>
      </c>
    </row>
    <row r="420" spans="1:23" s="173" customFormat="1" ht="15" customHeight="1" x14ac:dyDescent="0.3">
      <c r="A420" s="257"/>
      <c r="B420" s="258"/>
      <c r="C420" s="258"/>
      <c r="D420" s="250"/>
      <c r="E420" s="156">
        <f>IF(D420&gt;0,(VLOOKUP(D420,Families!$A$5:$I$196,2,0)),0)</f>
        <v>0</v>
      </c>
      <c r="F420" s="157"/>
      <c r="G420" s="157" t="s">
        <v>46</v>
      </c>
      <c r="H420" s="158"/>
      <c r="I420" s="159">
        <f>IF(F420=0,0,(H420*(VLOOKUP(F420,'Fee Schedule'!$C$2:$D$40,2,FALSE))))</f>
        <v>0</v>
      </c>
      <c r="J420" s="160" t="b">
        <f>IF(D420&gt;0,(IF(F420='Fee Schedule'!$C$2,'Fee Schedule'!$G$2,(IF(F420='Fee Schedule'!$C$3,'Fee Schedule'!$G$2,(IF(F420='Fee Schedule'!$C$4,'Fee Schedule'!$G$2,(IF(F420='Fee Schedule'!$C$5,'Fee Schedule'!$G$2,(IF(F420='Fee Schedule'!$C$6,'Fee Schedule'!$G$2,(IF(F420='Fee Schedule'!$C$7,'Fee Schedule'!$G$2,(IF(F420='Fee Schedule'!$C$14,'Fee Schedule'!$G$2,(IF(F420='Fee Schedule'!$C$26,'Fee Schedule'!$G$2,(VLOOKUP(D420,Families!$A$5:$I$196,4,0)))))))))))))))))))</f>
        <v>0</v>
      </c>
      <c r="K420" s="157"/>
      <c r="L420" s="178" t="b">
        <f>IF(D420&gt;0,(VLOOKUP(D420,Families!$A$5:$I$196,5,0)))</f>
        <v>0</v>
      </c>
      <c r="M420" s="222"/>
      <c r="N420" s="208"/>
      <c r="O420" s="208"/>
      <c r="P420" s="208"/>
      <c r="Q420" s="208"/>
      <c r="R420" s="208"/>
      <c r="S420" s="208"/>
      <c r="T420" s="162">
        <f>IF(D420&gt;0,(VLOOKUP(D420,Families!$A$5:$I$196,3,0)),0)</f>
        <v>0</v>
      </c>
      <c r="U420" s="163">
        <f>IF(D420&gt;0,(VLOOKUP(D420,Families!$A$5:$I$196,7,0)),0)</f>
        <v>0</v>
      </c>
      <c r="V420" s="171">
        <f>IF(D420&gt;0,(VLOOKUP(D420,Families!$A$5:$I$196,8,0)),0)</f>
        <v>0</v>
      </c>
      <c r="W420" s="172">
        <f>IF(D420&gt;0,(VLOOKUP(D420,Families!$A$5:$I$196,9,0)),0)</f>
        <v>0</v>
      </c>
    </row>
    <row r="421" spans="1:23" s="173" customFormat="1" ht="15" customHeight="1" x14ac:dyDescent="0.3">
      <c r="A421" s="257"/>
      <c r="B421" s="258"/>
      <c r="C421" s="258"/>
      <c r="D421" s="250"/>
      <c r="E421" s="156">
        <f>IF(D421&gt;0,(VLOOKUP(D421,Families!$A$5:$I$196,2,0)),0)</f>
        <v>0</v>
      </c>
      <c r="F421" s="157"/>
      <c r="G421" s="157" t="s">
        <v>46</v>
      </c>
      <c r="H421" s="158"/>
      <c r="I421" s="159">
        <f>IF(F421=0,0,(H421*(VLOOKUP(F421,'Fee Schedule'!$C$2:$D$40,2,FALSE))))</f>
        <v>0</v>
      </c>
      <c r="J421" s="160" t="b">
        <f>IF(D421&gt;0,(IF(F421='Fee Schedule'!$C$2,'Fee Schedule'!$G$2,(IF(F421='Fee Schedule'!$C$3,'Fee Schedule'!$G$2,(IF(F421='Fee Schedule'!$C$4,'Fee Schedule'!$G$2,(IF(F421='Fee Schedule'!$C$5,'Fee Schedule'!$G$2,(IF(F421='Fee Schedule'!$C$6,'Fee Schedule'!$G$2,(IF(F421='Fee Schedule'!$C$7,'Fee Schedule'!$G$2,(IF(F421='Fee Schedule'!$C$14,'Fee Schedule'!$G$2,(IF(F421='Fee Schedule'!$C$26,'Fee Schedule'!$G$2,(VLOOKUP(D421,Families!$A$5:$I$196,4,0)))))))))))))))))))</f>
        <v>0</v>
      </c>
      <c r="K421" s="157"/>
      <c r="L421" s="178" t="b">
        <f>IF(D421&gt;0,(VLOOKUP(D421,Families!$A$5:$I$196,5,0)))</f>
        <v>0</v>
      </c>
      <c r="M421" s="222"/>
      <c r="N421" s="208"/>
      <c r="O421" s="208"/>
      <c r="P421" s="208"/>
      <c r="Q421" s="208"/>
      <c r="R421" s="208"/>
      <c r="S421" s="208"/>
      <c r="T421" s="162">
        <f>IF(D421&gt;0,(VLOOKUP(D421,Families!$A$5:$I$196,3,0)),0)</f>
        <v>0</v>
      </c>
      <c r="U421" s="163">
        <f>IF(D421&gt;0,(VLOOKUP(D421,Families!$A$5:$I$196,7,0)),0)</f>
        <v>0</v>
      </c>
      <c r="V421" s="171">
        <f>IF(D421&gt;0,(VLOOKUP(D421,Families!$A$5:$I$196,8,0)),0)</f>
        <v>0</v>
      </c>
      <c r="W421" s="172">
        <f>IF(D421&gt;0,(VLOOKUP(D421,Families!$A$5:$I$196,9,0)),0)</f>
        <v>0</v>
      </c>
    </row>
    <row r="422" spans="1:23" s="173" customFormat="1" ht="15" customHeight="1" x14ac:dyDescent="0.3">
      <c r="A422" s="257"/>
      <c r="B422" s="258"/>
      <c r="C422" s="258"/>
      <c r="D422" s="250"/>
      <c r="E422" s="156">
        <f>IF(D422&gt;0,(VLOOKUP(D422,Families!$A$5:$I$196,2,0)),0)</f>
        <v>0</v>
      </c>
      <c r="F422" s="157"/>
      <c r="G422" s="157" t="s">
        <v>46</v>
      </c>
      <c r="H422" s="158"/>
      <c r="I422" s="159">
        <f>IF(F422=0,0,(H422*(VLOOKUP(F422,'Fee Schedule'!$C$2:$D$40,2,FALSE))))</f>
        <v>0</v>
      </c>
      <c r="J422" s="160" t="b">
        <f>IF(D422&gt;0,(IF(F422='Fee Schedule'!$C$2,'Fee Schedule'!$G$2,(IF(F422='Fee Schedule'!$C$3,'Fee Schedule'!$G$2,(IF(F422='Fee Schedule'!$C$4,'Fee Schedule'!$G$2,(IF(F422='Fee Schedule'!$C$5,'Fee Schedule'!$G$2,(IF(F422='Fee Schedule'!$C$6,'Fee Schedule'!$G$2,(IF(F422='Fee Schedule'!$C$7,'Fee Schedule'!$G$2,(IF(F422='Fee Schedule'!$C$14,'Fee Schedule'!$G$2,(IF(F422='Fee Schedule'!$C$26,'Fee Schedule'!$G$2,(VLOOKUP(D422,Families!$A$5:$I$196,4,0)))))))))))))))))))</f>
        <v>0</v>
      </c>
      <c r="K422" s="157"/>
      <c r="L422" s="178" t="b">
        <f>IF(D422&gt;0,(VLOOKUP(D422,Families!$A$5:$I$196,5,0)))</f>
        <v>0</v>
      </c>
      <c r="M422" s="222"/>
      <c r="N422" s="208"/>
      <c r="O422" s="208"/>
      <c r="P422" s="208"/>
      <c r="Q422" s="208"/>
      <c r="R422" s="208"/>
      <c r="S422" s="208"/>
      <c r="T422" s="162">
        <f>IF(D422&gt;0,(VLOOKUP(D422,Families!$A$5:$I$196,3,0)),0)</f>
        <v>0</v>
      </c>
      <c r="U422" s="163">
        <f>IF(D422&gt;0,(VLOOKUP(D422,Families!$A$5:$I$196,7,0)),0)</f>
        <v>0</v>
      </c>
      <c r="V422" s="171">
        <f>IF(D422&gt;0,(VLOOKUP(D422,Families!$A$5:$I$196,8,0)),0)</f>
        <v>0</v>
      </c>
      <c r="W422" s="172">
        <f>IF(D422&gt;0,(VLOOKUP(D422,Families!$A$5:$I$196,9,0)),0)</f>
        <v>0</v>
      </c>
    </row>
    <row r="423" spans="1:23" s="173" customFormat="1" ht="15" customHeight="1" x14ac:dyDescent="0.3">
      <c r="A423" s="257"/>
      <c r="B423" s="258"/>
      <c r="C423" s="258"/>
      <c r="D423" s="250"/>
      <c r="E423" s="156">
        <f>IF(D423&gt;0,(VLOOKUP(D423,Families!$A$5:$I$196,2,0)),0)</f>
        <v>0</v>
      </c>
      <c r="F423" s="157"/>
      <c r="G423" s="157" t="s">
        <v>46</v>
      </c>
      <c r="H423" s="158"/>
      <c r="I423" s="159">
        <f>IF(F423=0,0,(H423*(VLOOKUP(F423,'Fee Schedule'!$C$2:$D$40,2,FALSE))))</f>
        <v>0</v>
      </c>
      <c r="J423" s="160" t="b">
        <f>IF(D423&gt;0,(IF(F423='Fee Schedule'!$C$2,'Fee Schedule'!$G$2,(IF(F423='Fee Schedule'!$C$3,'Fee Schedule'!$G$2,(IF(F423='Fee Schedule'!$C$4,'Fee Schedule'!$G$2,(IF(F423='Fee Schedule'!$C$5,'Fee Schedule'!$G$2,(IF(F423='Fee Schedule'!$C$6,'Fee Schedule'!$G$2,(IF(F423='Fee Schedule'!$C$7,'Fee Schedule'!$G$2,(IF(F423='Fee Schedule'!$C$14,'Fee Schedule'!$G$2,(IF(F423='Fee Schedule'!$C$26,'Fee Schedule'!$G$2,(VLOOKUP(D423,Families!$A$5:$I$196,4,0)))))))))))))))))))</f>
        <v>0</v>
      </c>
      <c r="K423" s="157"/>
      <c r="L423" s="178" t="b">
        <f>IF(D423&gt;0,(VLOOKUP(D423,Families!$A$5:$I$196,5,0)))</f>
        <v>0</v>
      </c>
      <c r="M423" s="222"/>
      <c r="N423" s="208"/>
      <c r="O423" s="208"/>
      <c r="P423" s="208"/>
      <c r="Q423" s="208"/>
      <c r="R423" s="208"/>
      <c r="S423" s="208"/>
      <c r="T423" s="162">
        <f>IF(D423&gt;0,(VLOOKUP(D423,Families!$A$5:$I$196,3,0)),0)</f>
        <v>0</v>
      </c>
      <c r="U423" s="163">
        <f>IF(D423&gt;0,(VLOOKUP(D423,Families!$A$5:$I$196,7,0)),0)</f>
        <v>0</v>
      </c>
      <c r="V423" s="171">
        <f>IF(D423&gt;0,(VLOOKUP(D423,Families!$A$5:$I$196,8,0)),0)</f>
        <v>0</v>
      </c>
      <c r="W423" s="172">
        <f>IF(D423&gt;0,(VLOOKUP(D423,Families!$A$5:$I$196,9,0)),0)</f>
        <v>0</v>
      </c>
    </row>
    <row r="424" spans="1:23" s="173" customFormat="1" ht="15" customHeight="1" x14ac:dyDescent="0.3">
      <c r="A424" s="257"/>
      <c r="B424" s="258"/>
      <c r="C424" s="258"/>
      <c r="D424" s="250"/>
      <c r="E424" s="156">
        <f>IF(D424&gt;0,(VLOOKUP(D424,Families!$A$5:$I$196,2,0)),0)</f>
        <v>0</v>
      </c>
      <c r="F424" s="157"/>
      <c r="G424" s="157" t="s">
        <v>46</v>
      </c>
      <c r="H424" s="158"/>
      <c r="I424" s="159">
        <f>IF(F424=0,0,(H424*(VLOOKUP(F424,'Fee Schedule'!$C$2:$D$40,2,FALSE))))</f>
        <v>0</v>
      </c>
      <c r="J424" s="160" t="b">
        <f>IF(D424&gt;0,(IF(F424='Fee Schedule'!$C$2,'Fee Schedule'!$G$2,(IF(F424='Fee Schedule'!$C$3,'Fee Schedule'!$G$2,(IF(F424='Fee Schedule'!$C$4,'Fee Schedule'!$G$2,(IF(F424='Fee Schedule'!$C$5,'Fee Schedule'!$G$2,(IF(F424='Fee Schedule'!$C$6,'Fee Schedule'!$G$2,(IF(F424='Fee Schedule'!$C$7,'Fee Schedule'!$G$2,(IF(F424='Fee Schedule'!$C$14,'Fee Schedule'!$G$2,(IF(F424='Fee Schedule'!$C$26,'Fee Schedule'!$G$2,(VLOOKUP(D424,Families!$A$5:$I$196,4,0)))))))))))))))))))</f>
        <v>0</v>
      </c>
      <c r="K424" s="157"/>
      <c r="L424" s="178" t="b">
        <f>IF(D424&gt;0,(VLOOKUP(D424,Families!$A$5:$I$196,5,0)))</f>
        <v>0</v>
      </c>
      <c r="M424" s="222"/>
      <c r="N424" s="208"/>
      <c r="O424" s="208"/>
      <c r="P424" s="208"/>
      <c r="Q424" s="208"/>
      <c r="R424" s="208"/>
      <c r="S424" s="208"/>
      <c r="T424" s="162">
        <f>IF(D424&gt;0,(VLOOKUP(D424,Families!$A$5:$I$196,3,0)),0)</f>
        <v>0</v>
      </c>
      <c r="U424" s="163">
        <f>IF(D424&gt;0,(VLOOKUP(D424,Families!$A$5:$I$196,7,0)),0)</f>
        <v>0</v>
      </c>
      <c r="V424" s="171">
        <f>IF(D424&gt;0,(VLOOKUP(D424,Families!$A$5:$I$196,8,0)),0)</f>
        <v>0</v>
      </c>
      <c r="W424" s="172">
        <f>IF(D424&gt;0,(VLOOKUP(D424,Families!$A$5:$I$196,9,0)),0)</f>
        <v>0</v>
      </c>
    </row>
    <row r="425" spans="1:23" s="173" customFormat="1" ht="15" customHeight="1" x14ac:dyDescent="0.3">
      <c r="A425" s="257"/>
      <c r="B425" s="258"/>
      <c r="C425" s="258"/>
      <c r="D425" s="250"/>
      <c r="E425" s="156">
        <f>IF(D425&gt;0,(VLOOKUP(D425,Families!$A$5:$I$196,2,0)),0)</f>
        <v>0</v>
      </c>
      <c r="F425" s="157"/>
      <c r="G425" s="157" t="s">
        <v>46</v>
      </c>
      <c r="H425" s="158"/>
      <c r="I425" s="159">
        <f>IF(F425=0,0,(H425*(VLOOKUP(F425,'Fee Schedule'!$C$2:$D$40,2,FALSE))))</f>
        <v>0</v>
      </c>
      <c r="J425" s="160" t="b">
        <f>IF(D425&gt;0,(IF(F425='Fee Schedule'!$C$2,'Fee Schedule'!$G$2,(IF(F425='Fee Schedule'!$C$3,'Fee Schedule'!$G$2,(IF(F425='Fee Schedule'!$C$4,'Fee Schedule'!$G$2,(IF(F425='Fee Schedule'!$C$5,'Fee Schedule'!$G$2,(IF(F425='Fee Schedule'!$C$6,'Fee Schedule'!$G$2,(IF(F425='Fee Schedule'!$C$7,'Fee Schedule'!$G$2,(IF(F425='Fee Schedule'!$C$14,'Fee Schedule'!$G$2,(IF(F425='Fee Schedule'!$C$26,'Fee Schedule'!$G$2,(VLOOKUP(D425,Families!$A$5:$I$196,4,0)))))))))))))))))))</f>
        <v>0</v>
      </c>
      <c r="K425" s="157"/>
      <c r="L425" s="178" t="b">
        <f>IF(D425&gt;0,(VLOOKUP(D425,Families!$A$5:$I$196,5,0)))</f>
        <v>0</v>
      </c>
      <c r="M425" s="222"/>
      <c r="N425" s="208"/>
      <c r="O425" s="208"/>
      <c r="P425" s="208"/>
      <c r="Q425" s="208"/>
      <c r="R425" s="208"/>
      <c r="S425" s="208"/>
      <c r="T425" s="162">
        <f>IF(D425&gt;0,(VLOOKUP(D425,Families!$A$5:$I$196,3,0)),0)</f>
        <v>0</v>
      </c>
      <c r="U425" s="163">
        <f>IF(D425&gt;0,(VLOOKUP(D425,Families!$A$5:$I$196,7,0)),0)</f>
        <v>0</v>
      </c>
      <c r="V425" s="171">
        <f>IF(D425&gt;0,(VLOOKUP(D425,Families!$A$5:$I$196,8,0)),0)</f>
        <v>0</v>
      </c>
      <c r="W425" s="172">
        <f>IF(D425&gt;0,(VLOOKUP(D425,Families!$A$5:$I$196,9,0)),0)</f>
        <v>0</v>
      </c>
    </row>
    <row r="426" spans="1:23" s="173" customFormat="1" ht="15" customHeight="1" x14ac:dyDescent="0.3">
      <c r="A426" s="257"/>
      <c r="B426" s="258"/>
      <c r="C426" s="258"/>
      <c r="D426" s="250"/>
      <c r="E426" s="156">
        <f>IF(D426&gt;0,(VLOOKUP(D426,Families!$A$5:$I$196,2,0)),0)</f>
        <v>0</v>
      </c>
      <c r="F426" s="157"/>
      <c r="G426" s="157" t="s">
        <v>46</v>
      </c>
      <c r="H426" s="158"/>
      <c r="I426" s="159">
        <f>IF(F426=0,0,(H426*(VLOOKUP(F426,'Fee Schedule'!$C$2:$D$40,2,FALSE))))</f>
        <v>0</v>
      </c>
      <c r="J426" s="160" t="b">
        <f>IF(D426&gt;0,(IF(F426='Fee Schedule'!$C$2,'Fee Schedule'!$G$2,(IF(F426='Fee Schedule'!$C$3,'Fee Schedule'!$G$2,(IF(F426='Fee Schedule'!$C$4,'Fee Schedule'!$G$2,(IF(F426='Fee Schedule'!$C$5,'Fee Schedule'!$G$2,(IF(F426='Fee Schedule'!$C$6,'Fee Schedule'!$G$2,(IF(F426='Fee Schedule'!$C$7,'Fee Schedule'!$G$2,(IF(F426='Fee Schedule'!$C$14,'Fee Schedule'!$G$2,(IF(F426='Fee Schedule'!$C$26,'Fee Schedule'!$G$2,(VLOOKUP(D426,Families!$A$5:$I$196,4,0)))))))))))))))))))</f>
        <v>0</v>
      </c>
      <c r="K426" s="157"/>
      <c r="L426" s="178" t="b">
        <f>IF(D426&gt;0,(VLOOKUP(D426,Families!$A$5:$I$196,5,0)))</f>
        <v>0</v>
      </c>
      <c r="M426" s="222"/>
      <c r="N426" s="208"/>
      <c r="O426" s="208"/>
      <c r="P426" s="208"/>
      <c r="Q426" s="208"/>
      <c r="R426" s="208"/>
      <c r="S426" s="208"/>
      <c r="T426" s="162">
        <f>IF(D426&gt;0,(VLOOKUP(D426,Families!$A$5:$I$196,3,0)),0)</f>
        <v>0</v>
      </c>
      <c r="U426" s="163">
        <f>IF(D426&gt;0,(VLOOKUP(D426,Families!$A$5:$I$196,7,0)),0)</f>
        <v>0</v>
      </c>
      <c r="V426" s="171">
        <f>IF(D426&gt;0,(VLOOKUP(D426,Families!$A$5:$I$196,8,0)),0)</f>
        <v>0</v>
      </c>
      <c r="W426" s="172">
        <f>IF(D426&gt;0,(VLOOKUP(D426,Families!$A$5:$I$196,9,0)),0)</f>
        <v>0</v>
      </c>
    </row>
    <row r="427" spans="1:23" s="173" customFormat="1" ht="15" customHeight="1" x14ac:dyDescent="0.3">
      <c r="A427" s="257"/>
      <c r="B427" s="258"/>
      <c r="C427" s="258"/>
      <c r="D427" s="250"/>
      <c r="E427" s="156">
        <f>IF(D427&gt;0,(VLOOKUP(D427,Families!$A$5:$I$196,2,0)),0)</f>
        <v>0</v>
      </c>
      <c r="F427" s="157"/>
      <c r="G427" s="157" t="s">
        <v>46</v>
      </c>
      <c r="H427" s="158"/>
      <c r="I427" s="159">
        <f>IF(F427=0,0,(H427*(VLOOKUP(F427,'Fee Schedule'!$C$2:$D$40,2,FALSE))))</f>
        <v>0</v>
      </c>
      <c r="J427" s="160" t="b">
        <f>IF(D427&gt;0,(IF(F427='Fee Schedule'!$C$2,'Fee Schedule'!$G$2,(IF(F427='Fee Schedule'!$C$3,'Fee Schedule'!$G$2,(IF(F427='Fee Schedule'!$C$4,'Fee Schedule'!$G$2,(IF(F427='Fee Schedule'!$C$5,'Fee Schedule'!$G$2,(IF(F427='Fee Schedule'!$C$6,'Fee Schedule'!$G$2,(IF(F427='Fee Schedule'!$C$7,'Fee Schedule'!$G$2,(IF(F427='Fee Schedule'!$C$14,'Fee Schedule'!$G$2,(IF(F427='Fee Schedule'!$C$26,'Fee Schedule'!$G$2,(VLOOKUP(D427,Families!$A$5:$I$196,4,0)))))))))))))))))))</f>
        <v>0</v>
      </c>
      <c r="K427" s="157"/>
      <c r="L427" s="178" t="b">
        <f>IF(D427&gt;0,(VLOOKUP(D427,Families!$A$5:$I$196,5,0)))</f>
        <v>0</v>
      </c>
      <c r="M427" s="222"/>
      <c r="N427" s="208"/>
      <c r="O427" s="208"/>
      <c r="P427" s="208"/>
      <c r="Q427" s="208"/>
      <c r="R427" s="208"/>
      <c r="S427" s="208"/>
      <c r="T427" s="162">
        <f>IF(D427&gt;0,(VLOOKUP(D427,Families!$A$5:$I$196,3,0)),0)</f>
        <v>0</v>
      </c>
      <c r="U427" s="163">
        <f>IF(D427&gt;0,(VLOOKUP(D427,Families!$A$5:$I$196,7,0)),0)</f>
        <v>0</v>
      </c>
      <c r="V427" s="171">
        <f>IF(D427&gt;0,(VLOOKUP(D427,Families!$A$5:$I$196,8,0)),0)</f>
        <v>0</v>
      </c>
      <c r="W427" s="172">
        <f>IF(D427&gt;0,(VLOOKUP(D427,Families!$A$5:$I$196,9,0)),0)</f>
        <v>0</v>
      </c>
    </row>
    <row r="428" spans="1:23" s="173" customFormat="1" ht="15" customHeight="1" x14ac:dyDescent="0.3">
      <c r="A428" s="257"/>
      <c r="B428" s="258"/>
      <c r="C428" s="258"/>
      <c r="D428" s="250"/>
      <c r="E428" s="156">
        <f>IF(D428&gt;0,(VLOOKUP(D428,Families!$A$5:$I$196,2,0)),0)</f>
        <v>0</v>
      </c>
      <c r="F428" s="157"/>
      <c r="G428" s="157" t="s">
        <v>46</v>
      </c>
      <c r="H428" s="158"/>
      <c r="I428" s="159">
        <f>IF(F428=0,0,(H428*(VLOOKUP(F428,'Fee Schedule'!$C$2:$D$40,2,FALSE))))</f>
        <v>0</v>
      </c>
      <c r="J428" s="160" t="b">
        <f>IF(D428&gt;0,(IF(F428='Fee Schedule'!$C$2,'Fee Schedule'!$G$2,(IF(F428='Fee Schedule'!$C$3,'Fee Schedule'!$G$2,(IF(F428='Fee Schedule'!$C$4,'Fee Schedule'!$G$2,(IF(F428='Fee Schedule'!$C$5,'Fee Schedule'!$G$2,(IF(F428='Fee Schedule'!$C$6,'Fee Schedule'!$G$2,(IF(F428='Fee Schedule'!$C$7,'Fee Schedule'!$G$2,(IF(F428='Fee Schedule'!$C$14,'Fee Schedule'!$G$2,(IF(F428='Fee Schedule'!$C$26,'Fee Schedule'!$G$2,(VLOOKUP(D428,Families!$A$5:$I$196,4,0)))))))))))))))))))</f>
        <v>0</v>
      </c>
      <c r="K428" s="157"/>
      <c r="L428" s="178" t="b">
        <f>IF(D428&gt;0,(VLOOKUP(D428,Families!$A$5:$I$196,5,0)))</f>
        <v>0</v>
      </c>
      <c r="M428" s="222"/>
      <c r="N428" s="208"/>
      <c r="O428" s="208"/>
      <c r="P428" s="208"/>
      <c r="Q428" s="208"/>
      <c r="R428" s="208"/>
      <c r="S428" s="208"/>
      <c r="T428" s="162">
        <f>IF(D428&gt;0,(VLOOKUP(D428,Families!$A$5:$I$196,3,0)),0)</f>
        <v>0</v>
      </c>
      <c r="U428" s="163">
        <f>IF(D428&gt;0,(VLOOKUP(D428,Families!$A$5:$I$196,7,0)),0)</f>
        <v>0</v>
      </c>
      <c r="V428" s="171">
        <f>IF(D428&gt;0,(VLOOKUP(D428,Families!$A$5:$I$196,8,0)),0)</f>
        <v>0</v>
      </c>
      <c r="W428" s="172">
        <f>IF(D428&gt;0,(VLOOKUP(D428,Families!$A$5:$I$196,9,0)),0)</f>
        <v>0</v>
      </c>
    </row>
    <row r="429" spans="1:23" s="173" customFormat="1" ht="15" customHeight="1" x14ac:dyDescent="0.3">
      <c r="A429" s="257"/>
      <c r="B429" s="258"/>
      <c r="C429" s="258"/>
      <c r="D429" s="250"/>
      <c r="E429" s="156">
        <f>IF(D429&gt;0,(VLOOKUP(D429,Families!$A$5:$I$196,2,0)),0)</f>
        <v>0</v>
      </c>
      <c r="F429" s="157"/>
      <c r="G429" s="157" t="s">
        <v>46</v>
      </c>
      <c r="H429" s="158"/>
      <c r="I429" s="159">
        <f>IF(F429=0,0,(H429*(VLOOKUP(F429,'Fee Schedule'!$C$2:$D$40,2,FALSE))))</f>
        <v>0</v>
      </c>
      <c r="J429" s="160" t="b">
        <f>IF(D429&gt;0,(IF(F429='Fee Schedule'!$C$2,'Fee Schedule'!$G$2,(IF(F429='Fee Schedule'!$C$3,'Fee Schedule'!$G$2,(IF(F429='Fee Schedule'!$C$4,'Fee Schedule'!$G$2,(IF(F429='Fee Schedule'!$C$5,'Fee Schedule'!$G$2,(IF(F429='Fee Schedule'!$C$6,'Fee Schedule'!$G$2,(IF(F429='Fee Schedule'!$C$7,'Fee Schedule'!$G$2,(IF(F429='Fee Schedule'!$C$14,'Fee Schedule'!$G$2,(IF(F429='Fee Schedule'!$C$26,'Fee Schedule'!$G$2,(VLOOKUP(D429,Families!$A$5:$I$196,4,0)))))))))))))))))))</f>
        <v>0</v>
      </c>
      <c r="K429" s="157"/>
      <c r="L429" s="178" t="b">
        <f>IF(D429&gt;0,(VLOOKUP(D429,Families!$A$5:$I$196,5,0)))</f>
        <v>0</v>
      </c>
      <c r="M429" s="222"/>
      <c r="N429" s="208"/>
      <c r="O429" s="208"/>
      <c r="P429" s="208"/>
      <c r="Q429" s="208"/>
      <c r="R429" s="208"/>
      <c r="S429" s="208"/>
      <c r="T429" s="162">
        <f>IF(D429&gt;0,(VLOOKUP(D429,Families!$A$5:$I$196,3,0)),0)</f>
        <v>0</v>
      </c>
      <c r="U429" s="163">
        <f>IF(D429&gt;0,(VLOOKUP(D429,Families!$A$5:$I$196,7,0)),0)</f>
        <v>0</v>
      </c>
      <c r="V429" s="171">
        <f>IF(D429&gt;0,(VLOOKUP(D429,Families!$A$5:$I$196,8,0)),0)</f>
        <v>0</v>
      </c>
      <c r="W429" s="172">
        <f>IF(D429&gt;0,(VLOOKUP(D429,Families!$A$5:$I$196,9,0)),0)</f>
        <v>0</v>
      </c>
    </row>
    <row r="430" spans="1:23" s="173" customFormat="1" ht="15" customHeight="1" x14ac:dyDescent="0.3">
      <c r="A430" s="257"/>
      <c r="B430" s="258"/>
      <c r="C430" s="258"/>
      <c r="D430" s="250"/>
      <c r="E430" s="156">
        <f>IF(D430&gt;0,(VLOOKUP(D430,Families!$A$5:$I$196,2,0)),0)</f>
        <v>0</v>
      </c>
      <c r="F430" s="157"/>
      <c r="G430" s="157" t="s">
        <v>46</v>
      </c>
      <c r="H430" s="158"/>
      <c r="I430" s="159">
        <f>IF(F430=0,0,(H430*(VLOOKUP(F430,'Fee Schedule'!$C$2:$D$40,2,FALSE))))</f>
        <v>0</v>
      </c>
      <c r="J430" s="160" t="b">
        <f>IF(D430&gt;0,(IF(F430='Fee Schedule'!$C$2,'Fee Schedule'!$G$2,(IF(F430='Fee Schedule'!$C$3,'Fee Schedule'!$G$2,(IF(F430='Fee Schedule'!$C$4,'Fee Schedule'!$G$2,(IF(F430='Fee Schedule'!$C$5,'Fee Schedule'!$G$2,(IF(F430='Fee Schedule'!$C$6,'Fee Schedule'!$G$2,(IF(F430='Fee Schedule'!$C$7,'Fee Schedule'!$G$2,(IF(F430='Fee Schedule'!$C$14,'Fee Schedule'!$G$2,(IF(F430='Fee Schedule'!$C$26,'Fee Schedule'!$G$2,(VLOOKUP(D430,Families!$A$5:$I$196,4,0)))))))))))))))))))</f>
        <v>0</v>
      </c>
      <c r="K430" s="157"/>
      <c r="L430" s="178" t="b">
        <f>IF(D430&gt;0,(VLOOKUP(D430,Families!$A$5:$I$196,5,0)))</f>
        <v>0</v>
      </c>
      <c r="M430" s="222"/>
      <c r="N430" s="208"/>
      <c r="O430" s="208"/>
      <c r="P430" s="208"/>
      <c r="Q430" s="208"/>
      <c r="R430" s="208"/>
      <c r="S430" s="208"/>
      <c r="T430" s="162">
        <f>IF(D430&gt;0,(VLOOKUP(D430,Families!$A$5:$I$196,3,0)),0)</f>
        <v>0</v>
      </c>
      <c r="U430" s="163">
        <f>IF(D430&gt;0,(VLOOKUP(D430,Families!$A$5:$I$196,7,0)),0)</f>
        <v>0</v>
      </c>
      <c r="V430" s="171">
        <f>IF(D430&gt;0,(VLOOKUP(D430,Families!$A$5:$I$196,8,0)),0)</f>
        <v>0</v>
      </c>
      <c r="W430" s="172">
        <f>IF(D430&gt;0,(VLOOKUP(D430,Families!$A$5:$I$196,9,0)),0)</f>
        <v>0</v>
      </c>
    </row>
    <row r="431" spans="1:23" s="173" customFormat="1" ht="15" customHeight="1" x14ac:dyDescent="0.3">
      <c r="A431" s="257"/>
      <c r="B431" s="258"/>
      <c r="C431" s="258"/>
      <c r="D431" s="250"/>
      <c r="E431" s="156">
        <f>IF(D431&gt;0,(VLOOKUP(D431,Families!$A$5:$I$196,2,0)),0)</f>
        <v>0</v>
      </c>
      <c r="F431" s="157"/>
      <c r="G431" s="157" t="s">
        <v>46</v>
      </c>
      <c r="H431" s="158"/>
      <c r="I431" s="159">
        <f>IF(F431=0,0,(H431*(VLOOKUP(F431,'Fee Schedule'!$C$2:$D$40,2,FALSE))))</f>
        <v>0</v>
      </c>
      <c r="J431" s="160" t="b">
        <f>IF(D431&gt;0,(IF(F431='Fee Schedule'!$C$2,'Fee Schedule'!$G$2,(IF(F431='Fee Schedule'!$C$3,'Fee Schedule'!$G$2,(IF(F431='Fee Schedule'!$C$4,'Fee Schedule'!$G$2,(IF(F431='Fee Schedule'!$C$5,'Fee Schedule'!$G$2,(IF(F431='Fee Schedule'!$C$6,'Fee Schedule'!$G$2,(IF(F431='Fee Schedule'!$C$7,'Fee Schedule'!$G$2,(IF(F431='Fee Schedule'!$C$14,'Fee Schedule'!$G$2,(IF(F431='Fee Schedule'!$C$26,'Fee Schedule'!$G$2,(VLOOKUP(D431,Families!$A$5:$I$196,4,0)))))))))))))))))))</f>
        <v>0</v>
      </c>
      <c r="K431" s="157"/>
      <c r="L431" s="178" t="b">
        <f>IF(D431&gt;0,(VLOOKUP(D431,Families!$A$5:$I$196,5,0)))</f>
        <v>0</v>
      </c>
      <c r="M431" s="222"/>
      <c r="N431" s="208"/>
      <c r="O431" s="208"/>
      <c r="P431" s="208"/>
      <c r="Q431" s="208"/>
      <c r="R431" s="208"/>
      <c r="S431" s="208"/>
      <c r="T431" s="162">
        <f>IF(D431&gt;0,(VLOOKUP(D431,Families!$A$5:$I$196,3,0)),0)</f>
        <v>0</v>
      </c>
      <c r="U431" s="163">
        <f>IF(D431&gt;0,(VLOOKUP(D431,Families!$A$5:$I$196,7,0)),0)</f>
        <v>0</v>
      </c>
      <c r="V431" s="171">
        <f>IF(D431&gt;0,(VLOOKUP(D431,Families!$A$5:$I$196,8,0)),0)</f>
        <v>0</v>
      </c>
      <c r="W431" s="172">
        <f>IF(D431&gt;0,(VLOOKUP(D431,Families!$A$5:$I$196,9,0)),0)</f>
        <v>0</v>
      </c>
    </row>
    <row r="432" spans="1:23" s="173" customFormat="1" ht="15" customHeight="1" x14ac:dyDescent="0.3">
      <c r="A432" s="257"/>
      <c r="B432" s="258"/>
      <c r="C432" s="258"/>
      <c r="D432" s="250"/>
      <c r="E432" s="156">
        <f>IF(D432&gt;0,(VLOOKUP(D432,Families!$A$5:$I$196,2,0)),0)</f>
        <v>0</v>
      </c>
      <c r="F432" s="157"/>
      <c r="G432" s="157" t="s">
        <v>46</v>
      </c>
      <c r="H432" s="158"/>
      <c r="I432" s="159">
        <f>IF(F432=0,0,(H432*(VLOOKUP(F432,'Fee Schedule'!$C$2:$D$40,2,FALSE))))</f>
        <v>0</v>
      </c>
      <c r="J432" s="160" t="b">
        <f>IF(D432&gt;0,(IF(F432='Fee Schedule'!$C$2,'Fee Schedule'!$G$2,(IF(F432='Fee Schedule'!$C$3,'Fee Schedule'!$G$2,(IF(F432='Fee Schedule'!$C$4,'Fee Schedule'!$G$2,(IF(F432='Fee Schedule'!$C$5,'Fee Schedule'!$G$2,(IF(F432='Fee Schedule'!$C$6,'Fee Schedule'!$G$2,(IF(F432='Fee Schedule'!$C$7,'Fee Schedule'!$G$2,(IF(F432='Fee Schedule'!$C$14,'Fee Schedule'!$G$2,(IF(F432='Fee Schedule'!$C$26,'Fee Schedule'!$G$2,(VLOOKUP(D432,Families!$A$5:$I$196,4,0)))))))))))))))))))</f>
        <v>0</v>
      </c>
      <c r="K432" s="157"/>
      <c r="L432" s="178" t="b">
        <f>IF(D432&gt;0,(VLOOKUP(D432,Families!$A$5:$I$196,5,0)))</f>
        <v>0</v>
      </c>
      <c r="M432" s="222"/>
      <c r="N432" s="208"/>
      <c r="O432" s="208"/>
      <c r="P432" s="208"/>
      <c r="Q432" s="208"/>
      <c r="R432" s="208"/>
      <c r="S432" s="208"/>
      <c r="T432" s="162">
        <f>IF(D432&gt;0,(VLOOKUP(D432,Families!$A$5:$I$196,3,0)),0)</f>
        <v>0</v>
      </c>
      <c r="U432" s="163">
        <f>IF(D432&gt;0,(VLOOKUP(D432,Families!$A$5:$I$196,7,0)),0)</f>
        <v>0</v>
      </c>
      <c r="V432" s="171">
        <f>IF(D432&gt;0,(VLOOKUP(D432,Families!$A$5:$I$196,8,0)),0)</f>
        <v>0</v>
      </c>
      <c r="W432" s="172">
        <f>IF(D432&gt;0,(VLOOKUP(D432,Families!$A$5:$I$196,9,0)),0)</f>
        <v>0</v>
      </c>
    </row>
    <row r="433" spans="1:23" s="173" customFormat="1" ht="15" customHeight="1" x14ac:dyDescent="0.3">
      <c r="A433" s="257"/>
      <c r="B433" s="258"/>
      <c r="C433" s="258"/>
      <c r="D433" s="250"/>
      <c r="E433" s="156">
        <f>IF(D433&gt;0,(VLOOKUP(D433,Families!$A$5:$I$196,2,0)),0)</f>
        <v>0</v>
      </c>
      <c r="F433" s="157"/>
      <c r="G433" s="157" t="s">
        <v>46</v>
      </c>
      <c r="H433" s="158"/>
      <c r="I433" s="159">
        <f>IF(F433=0,0,(H433*(VLOOKUP(F433,'Fee Schedule'!$C$2:$D$40,2,FALSE))))</f>
        <v>0</v>
      </c>
      <c r="J433" s="160" t="b">
        <f>IF(D433&gt;0,(IF(F433='Fee Schedule'!$C$2,'Fee Schedule'!$G$2,(IF(F433='Fee Schedule'!$C$3,'Fee Schedule'!$G$2,(IF(F433='Fee Schedule'!$C$4,'Fee Schedule'!$G$2,(IF(F433='Fee Schedule'!$C$5,'Fee Schedule'!$G$2,(IF(F433='Fee Schedule'!$C$6,'Fee Schedule'!$G$2,(IF(F433='Fee Schedule'!$C$7,'Fee Schedule'!$G$2,(IF(F433='Fee Schedule'!$C$14,'Fee Schedule'!$G$2,(IF(F433='Fee Schedule'!$C$26,'Fee Schedule'!$G$2,(VLOOKUP(D433,Families!$A$5:$I$196,4,0)))))))))))))))))))</f>
        <v>0</v>
      </c>
      <c r="K433" s="157"/>
      <c r="L433" s="178" t="b">
        <f>IF(D433&gt;0,(VLOOKUP(D433,Families!$A$5:$I$196,5,0)))</f>
        <v>0</v>
      </c>
      <c r="M433" s="222"/>
      <c r="N433" s="208"/>
      <c r="O433" s="208"/>
      <c r="P433" s="208"/>
      <c r="Q433" s="208"/>
      <c r="R433" s="208"/>
      <c r="S433" s="208"/>
      <c r="T433" s="162">
        <f>IF(D433&gt;0,(VLOOKUP(D433,Families!$A$5:$I$196,3,0)),0)</f>
        <v>0</v>
      </c>
      <c r="U433" s="163">
        <f>IF(D433&gt;0,(VLOOKUP(D433,Families!$A$5:$I$196,7,0)),0)</f>
        <v>0</v>
      </c>
      <c r="V433" s="171">
        <f>IF(D433&gt;0,(VLOOKUP(D433,Families!$A$5:$I$196,8,0)),0)</f>
        <v>0</v>
      </c>
      <c r="W433" s="172">
        <f>IF(D433&gt;0,(VLOOKUP(D433,Families!$A$5:$I$196,9,0)),0)</f>
        <v>0</v>
      </c>
    </row>
    <row r="434" spans="1:23" s="173" customFormat="1" ht="15" customHeight="1" x14ac:dyDescent="0.3">
      <c r="A434" s="257"/>
      <c r="B434" s="258"/>
      <c r="C434" s="258"/>
      <c r="D434" s="250"/>
      <c r="E434" s="156">
        <f>IF(D434&gt;0,(VLOOKUP(D434,Families!$A$5:$I$196,2,0)),0)</f>
        <v>0</v>
      </c>
      <c r="F434" s="157"/>
      <c r="G434" s="157" t="s">
        <v>46</v>
      </c>
      <c r="H434" s="158"/>
      <c r="I434" s="159">
        <f>IF(F434=0,0,(H434*(VLOOKUP(F434,'Fee Schedule'!$C$2:$D$40,2,FALSE))))</f>
        <v>0</v>
      </c>
      <c r="J434" s="160" t="b">
        <f>IF(D434&gt;0,(IF(F434='Fee Schedule'!$C$2,'Fee Schedule'!$G$2,(IF(F434='Fee Schedule'!$C$3,'Fee Schedule'!$G$2,(IF(F434='Fee Schedule'!$C$4,'Fee Schedule'!$G$2,(IF(F434='Fee Schedule'!$C$5,'Fee Schedule'!$G$2,(IF(F434='Fee Schedule'!$C$6,'Fee Schedule'!$G$2,(IF(F434='Fee Schedule'!$C$7,'Fee Schedule'!$G$2,(IF(F434='Fee Schedule'!$C$14,'Fee Schedule'!$G$2,(IF(F434='Fee Schedule'!$C$26,'Fee Schedule'!$G$2,(VLOOKUP(D434,Families!$A$5:$I$196,4,0)))))))))))))))))))</f>
        <v>0</v>
      </c>
      <c r="K434" s="157"/>
      <c r="L434" s="178" t="b">
        <f>IF(D434&gt;0,(VLOOKUP(D434,Families!$A$5:$I$196,5,0)))</f>
        <v>0</v>
      </c>
      <c r="M434" s="222"/>
      <c r="N434" s="208"/>
      <c r="O434" s="208"/>
      <c r="P434" s="208"/>
      <c r="Q434" s="208"/>
      <c r="R434" s="208"/>
      <c r="S434" s="208"/>
      <c r="T434" s="162">
        <f>IF(D434&gt;0,(VLOOKUP(D434,Families!$A$5:$I$196,3,0)),0)</f>
        <v>0</v>
      </c>
      <c r="U434" s="163">
        <f>IF(D434&gt;0,(VLOOKUP(D434,Families!$A$5:$I$196,7,0)),0)</f>
        <v>0</v>
      </c>
      <c r="V434" s="171">
        <f>IF(D434&gt;0,(VLOOKUP(D434,Families!$A$5:$I$196,8,0)),0)</f>
        <v>0</v>
      </c>
      <c r="W434" s="172">
        <f>IF(D434&gt;0,(VLOOKUP(D434,Families!$A$5:$I$196,9,0)),0)</f>
        <v>0</v>
      </c>
    </row>
    <row r="435" spans="1:23" s="173" customFormat="1" ht="15" customHeight="1" x14ac:dyDescent="0.3">
      <c r="A435" s="257"/>
      <c r="B435" s="258"/>
      <c r="C435" s="258"/>
      <c r="D435" s="250"/>
      <c r="E435" s="156">
        <f>IF(D435&gt;0,(VLOOKUP(D435,Families!$A$5:$I$196,2,0)),0)</f>
        <v>0</v>
      </c>
      <c r="F435" s="157"/>
      <c r="G435" s="157" t="s">
        <v>46</v>
      </c>
      <c r="H435" s="158"/>
      <c r="I435" s="159">
        <f>IF(F435=0,0,(H435*(VLOOKUP(F435,'Fee Schedule'!$C$2:$D$40,2,FALSE))))</f>
        <v>0</v>
      </c>
      <c r="J435" s="160" t="b">
        <f>IF(D435&gt;0,(IF(F435='Fee Schedule'!$C$2,'Fee Schedule'!$G$2,(IF(F435='Fee Schedule'!$C$3,'Fee Schedule'!$G$2,(IF(F435='Fee Schedule'!$C$4,'Fee Schedule'!$G$2,(IF(F435='Fee Schedule'!$C$5,'Fee Schedule'!$G$2,(IF(F435='Fee Schedule'!$C$6,'Fee Schedule'!$G$2,(IF(F435='Fee Schedule'!$C$7,'Fee Schedule'!$G$2,(IF(F435='Fee Schedule'!$C$14,'Fee Schedule'!$G$2,(IF(F435='Fee Schedule'!$C$26,'Fee Schedule'!$G$2,(VLOOKUP(D435,Families!$A$5:$I$196,4,0)))))))))))))))))))</f>
        <v>0</v>
      </c>
      <c r="K435" s="157"/>
      <c r="L435" s="178" t="b">
        <f>IF(D435&gt;0,(VLOOKUP(D435,Families!$A$5:$I$196,5,0)))</f>
        <v>0</v>
      </c>
      <c r="M435" s="222"/>
      <c r="N435" s="208"/>
      <c r="O435" s="208"/>
      <c r="P435" s="208"/>
      <c r="Q435" s="208"/>
      <c r="R435" s="208"/>
      <c r="S435" s="208"/>
      <c r="T435" s="162">
        <f>IF(D435&gt;0,(VLOOKUP(D435,Families!$A$5:$I$196,3,0)),0)</f>
        <v>0</v>
      </c>
      <c r="U435" s="163">
        <f>IF(D435&gt;0,(VLOOKUP(D435,Families!$A$5:$I$196,7,0)),0)</f>
        <v>0</v>
      </c>
      <c r="V435" s="171">
        <f>IF(D435&gt;0,(VLOOKUP(D435,Families!$A$5:$I$196,8,0)),0)</f>
        <v>0</v>
      </c>
      <c r="W435" s="172">
        <f>IF(D435&gt;0,(VLOOKUP(D435,Families!$A$5:$I$196,9,0)),0)</f>
        <v>0</v>
      </c>
    </row>
    <row r="436" spans="1:23" s="173" customFormat="1" ht="15" customHeight="1" x14ac:dyDescent="0.3">
      <c r="A436" s="257"/>
      <c r="B436" s="258"/>
      <c r="C436" s="258"/>
      <c r="D436" s="250"/>
      <c r="E436" s="156">
        <f>IF(D436&gt;0,(VLOOKUP(D436,Families!$A$5:$I$196,2,0)),0)</f>
        <v>0</v>
      </c>
      <c r="F436" s="157"/>
      <c r="G436" s="157" t="s">
        <v>46</v>
      </c>
      <c r="H436" s="158"/>
      <c r="I436" s="159">
        <f>IF(F436=0,0,(H436*(VLOOKUP(F436,'Fee Schedule'!$C$2:$D$40,2,FALSE))))</f>
        <v>0</v>
      </c>
      <c r="J436" s="160" t="b">
        <f>IF(D436&gt;0,(IF(F436='Fee Schedule'!$C$2,'Fee Schedule'!$G$2,(IF(F436='Fee Schedule'!$C$3,'Fee Schedule'!$G$2,(IF(F436='Fee Schedule'!$C$4,'Fee Schedule'!$G$2,(IF(F436='Fee Schedule'!$C$5,'Fee Schedule'!$G$2,(IF(F436='Fee Schedule'!$C$6,'Fee Schedule'!$G$2,(IF(F436='Fee Schedule'!$C$7,'Fee Schedule'!$G$2,(IF(F436='Fee Schedule'!$C$14,'Fee Schedule'!$G$2,(IF(F436='Fee Schedule'!$C$26,'Fee Schedule'!$G$2,(VLOOKUP(D436,Families!$A$5:$I$196,4,0)))))))))))))))))))</f>
        <v>0</v>
      </c>
      <c r="K436" s="157"/>
      <c r="L436" s="178" t="b">
        <f>IF(D436&gt;0,(VLOOKUP(D436,Families!$A$5:$I$196,5,0)))</f>
        <v>0</v>
      </c>
      <c r="M436" s="222"/>
      <c r="N436" s="209"/>
      <c r="O436" s="208"/>
      <c r="P436" s="208"/>
      <c r="Q436" s="208"/>
      <c r="R436" s="208"/>
      <c r="S436" s="208"/>
      <c r="T436" s="162">
        <f>IF(D436&gt;0,(VLOOKUP(D436,Families!$A$5:$I$196,3,0)),0)</f>
        <v>0</v>
      </c>
      <c r="U436" s="163">
        <f>IF(D436&gt;0,(VLOOKUP(D436,Families!$A$5:$I$196,7,0)),0)</f>
        <v>0</v>
      </c>
      <c r="V436" s="171">
        <f>IF(D436&gt;0,(VLOOKUP(D436,Families!$A$5:$I$196,8,0)),0)</f>
        <v>0</v>
      </c>
      <c r="W436" s="172">
        <f>IF(D436&gt;0,(VLOOKUP(D436,Families!$A$5:$I$196,9,0)),0)</f>
        <v>0</v>
      </c>
    </row>
    <row r="437" spans="1:23" s="173" customFormat="1" ht="15" customHeight="1" x14ac:dyDescent="0.3">
      <c r="A437" s="257"/>
      <c r="B437" s="258"/>
      <c r="C437" s="258"/>
      <c r="D437" s="250"/>
      <c r="E437" s="156">
        <f>IF(D437&gt;0,(VLOOKUP(D437,Families!$A$5:$I$196,2,0)),0)</f>
        <v>0</v>
      </c>
      <c r="F437" s="157"/>
      <c r="G437" s="157" t="s">
        <v>46</v>
      </c>
      <c r="H437" s="158"/>
      <c r="I437" s="159">
        <f>IF(F437=0,0,(H437*(VLOOKUP(F437,'Fee Schedule'!$C$2:$D$40,2,FALSE))))</f>
        <v>0</v>
      </c>
      <c r="J437" s="160" t="b">
        <f>IF(D437&gt;0,(IF(F437='Fee Schedule'!$C$2,'Fee Schedule'!$G$2,(IF(F437='Fee Schedule'!$C$3,'Fee Schedule'!$G$2,(IF(F437='Fee Schedule'!$C$4,'Fee Schedule'!$G$2,(IF(F437='Fee Schedule'!$C$5,'Fee Schedule'!$G$2,(IF(F437='Fee Schedule'!$C$6,'Fee Schedule'!$G$2,(IF(F437='Fee Schedule'!$C$7,'Fee Schedule'!$G$2,(IF(F437='Fee Schedule'!$C$14,'Fee Schedule'!$G$2,(IF(F437='Fee Schedule'!$C$26,'Fee Schedule'!$G$2,(VLOOKUP(D437,Families!$A$5:$I$196,4,0)))))))))))))))))))</f>
        <v>0</v>
      </c>
      <c r="K437" s="157"/>
      <c r="L437" s="178" t="b">
        <f>IF(D437&gt;0,(VLOOKUP(D437,Families!$A$5:$I$196,5,0)))</f>
        <v>0</v>
      </c>
      <c r="M437" s="222"/>
      <c r="N437" s="209"/>
      <c r="O437" s="208"/>
      <c r="P437" s="208"/>
      <c r="Q437" s="208"/>
      <c r="R437" s="208"/>
      <c r="S437" s="208"/>
      <c r="T437" s="162">
        <f>IF(D437&gt;0,(VLOOKUP(D437,Families!$A$5:$I$196,3,0)),0)</f>
        <v>0</v>
      </c>
      <c r="U437" s="163">
        <f>IF(D437&gt;0,(VLOOKUP(D437,Families!$A$5:$I$196,7,0)),0)</f>
        <v>0</v>
      </c>
      <c r="V437" s="171">
        <f>IF(D437&gt;0,(VLOOKUP(D437,Families!$A$5:$I$196,8,0)),0)</f>
        <v>0</v>
      </c>
      <c r="W437" s="172">
        <f>IF(D437&gt;0,(VLOOKUP(D437,Families!$A$5:$I$196,9,0)),0)</f>
        <v>0</v>
      </c>
    </row>
    <row r="438" spans="1:23" s="173" customFormat="1" ht="15" customHeight="1" x14ac:dyDescent="0.3">
      <c r="A438" s="257"/>
      <c r="B438" s="258"/>
      <c r="C438" s="258"/>
      <c r="D438" s="250"/>
      <c r="E438" s="156">
        <f>IF(D438&gt;0,(VLOOKUP(D438,Families!$A$5:$I$196,2,0)),0)</f>
        <v>0</v>
      </c>
      <c r="F438" s="157"/>
      <c r="G438" s="157" t="s">
        <v>46</v>
      </c>
      <c r="H438" s="158"/>
      <c r="I438" s="159">
        <f>IF(F438=0,0,(H438*(VLOOKUP(F438,'Fee Schedule'!$C$2:$D$40,2,FALSE))))</f>
        <v>0</v>
      </c>
      <c r="J438" s="160" t="b">
        <f>IF(D438&gt;0,(IF(F438='Fee Schedule'!$C$2,'Fee Schedule'!$G$2,(IF(F438='Fee Schedule'!$C$3,'Fee Schedule'!$G$2,(IF(F438='Fee Schedule'!$C$4,'Fee Schedule'!$G$2,(IF(F438='Fee Schedule'!$C$5,'Fee Schedule'!$G$2,(IF(F438='Fee Schedule'!$C$6,'Fee Schedule'!$G$2,(IF(F438='Fee Schedule'!$C$7,'Fee Schedule'!$G$2,(IF(F438='Fee Schedule'!$C$14,'Fee Schedule'!$G$2,(IF(F438='Fee Schedule'!$C$26,'Fee Schedule'!$G$2,(VLOOKUP(D438,Families!$A$5:$I$196,4,0)))))))))))))))))))</f>
        <v>0</v>
      </c>
      <c r="K438" s="157"/>
      <c r="L438" s="178" t="b">
        <f>IF(D438&gt;0,(VLOOKUP(D438,Families!$A$5:$I$196,5,0)))</f>
        <v>0</v>
      </c>
      <c r="M438" s="222"/>
      <c r="N438" s="209"/>
      <c r="O438" s="208"/>
      <c r="P438" s="208"/>
      <c r="Q438" s="208"/>
      <c r="R438" s="208"/>
      <c r="S438" s="208"/>
      <c r="T438" s="162">
        <f>IF(D438&gt;0,(VLOOKUP(D438,Families!$A$5:$I$196,3,0)),0)</f>
        <v>0</v>
      </c>
      <c r="U438" s="163">
        <f>IF(D438&gt;0,(VLOOKUP(D438,Families!$A$5:$I$196,7,0)),0)</f>
        <v>0</v>
      </c>
      <c r="V438" s="171">
        <f>IF(D438&gt;0,(VLOOKUP(D438,Families!$A$5:$I$196,8,0)),0)</f>
        <v>0</v>
      </c>
      <c r="W438" s="172">
        <f>IF(D438&gt;0,(VLOOKUP(D438,Families!$A$5:$I$196,9,0)),0)</f>
        <v>0</v>
      </c>
    </row>
    <row r="439" spans="1:23" s="173" customFormat="1" ht="15" customHeight="1" x14ac:dyDescent="0.3">
      <c r="A439" s="257"/>
      <c r="B439" s="258"/>
      <c r="C439" s="258"/>
      <c r="D439" s="250"/>
      <c r="E439" s="156">
        <f>IF(D439&gt;0,(VLOOKUP(D439,Families!$A$5:$I$196,2,0)),0)</f>
        <v>0</v>
      </c>
      <c r="F439" s="157"/>
      <c r="G439" s="157" t="s">
        <v>46</v>
      </c>
      <c r="H439" s="158"/>
      <c r="I439" s="159">
        <f>IF(F439=0,0,(H439*(VLOOKUP(F439,'Fee Schedule'!$C$2:$D$40,2,FALSE))))</f>
        <v>0</v>
      </c>
      <c r="J439" s="160" t="b">
        <f>IF(D439&gt;0,(IF(F439='Fee Schedule'!$C$2,'Fee Schedule'!$G$2,(IF(F439='Fee Schedule'!$C$3,'Fee Schedule'!$G$2,(IF(F439='Fee Schedule'!$C$4,'Fee Schedule'!$G$2,(IF(F439='Fee Schedule'!$C$5,'Fee Schedule'!$G$2,(IF(F439='Fee Schedule'!$C$6,'Fee Schedule'!$G$2,(IF(F439='Fee Schedule'!$C$7,'Fee Schedule'!$G$2,(IF(F439='Fee Schedule'!$C$14,'Fee Schedule'!$G$2,(IF(F439='Fee Schedule'!$C$26,'Fee Schedule'!$G$2,(VLOOKUP(D439,Families!$A$5:$I$196,4,0)))))))))))))))))))</f>
        <v>0</v>
      </c>
      <c r="K439" s="157"/>
      <c r="L439" s="178" t="b">
        <f>IF(D439&gt;0,(VLOOKUP(D439,Families!$A$5:$I$196,5,0)))</f>
        <v>0</v>
      </c>
      <c r="M439" s="222"/>
      <c r="N439" s="209"/>
      <c r="O439" s="208"/>
      <c r="P439" s="208"/>
      <c r="Q439" s="208"/>
      <c r="R439" s="208"/>
      <c r="S439" s="208"/>
      <c r="T439" s="162">
        <f>IF(D439&gt;0,(VLOOKUP(D439,Families!$A$5:$I$196,3,0)),0)</f>
        <v>0</v>
      </c>
      <c r="U439" s="163">
        <f>IF(D439&gt;0,(VLOOKUP(D439,Families!$A$5:$I$196,7,0)),0)</f>
        <v>0</v>
      </c>
      <c r="V439" s="171">
        <f>IF(D439&gt;0,(VLOOKUP(D439,Families!$A$5:$I$196,8,0)),0)</f>
        <v>0</v>
      </c>
      <c r="W439" s="172">
        <f>IF(D439&gt;0,(VLOOKUP(D439,Families!$A$5:$I$196,9,0)),0)</f>
        <v>0</v>
      </c>
    </row>
    <row r="440" spans="1:23" s="173" customFormat="1" ht="15" customHeight="1" x14ac:dyDescent="0.3">
      <c r="A440" s="257"/>
      <c r="B440" s="258"/>
      <c r="C440" s="258"/>
      <c r="D440" s="250"/>
      <c r="E440" s="156">
        <f>IF(D440&gt;0,(VLOOKUP(D440,Families!$A$5:$I$196,2,0)),0)</f>
        <v>0</v>
      </c>
      <c r="F440" s="157"/>
      <c r="G440" s="157" t="s">
        <v>46</v>
      </c>
      <c r="H440" s="158"/>
      <c r="I440" s="159">
        <f>IF(F440=0,0,(H440*(VLOOKUP(F440,'Fee Schedule'!$C$2:$D$40,2,FALSE))))</f>
        <v>0</v>
      </c>
      <c r="J440" s="160" t="b">
        <f>IF(D440&gt;0,(IF(F440='Fee Schedule'!$C$2,'Fee Schedule'!$G$2,(IF(F440='Fee Schedule'!$C$3,'Fee Schedule'!$G$2,(IF(F440='Fee Schedule'!$C$4,'Fee Schedule'!$G$2,(IF(F440='Fee Schedule'!$C$5,'Fee Schedule'!$G$2,(IF(F440='Fee Schedule'!$C$6,'Fee Schedule'!$G$2,(IF(F440='Fee Schedule'!$C$7,'Fee Schedule'!$G$2,(IF(F440='Fee Schedule'!$C$14,'Fee Schedule'!$G$2,(IF(F440='Fee Schedule'!$C$26,'Fee Schedule'!$G$2,(VLOOKUP(D440,Families!$A$5:$I$196,4,0)))))))))))))))))))</f>
        <v>0</v>
      </c>
      <c r="K440" s="157"/>
      <c r="L440" s="178" t="b">
        <f>IF(D440&gt;0,(VLOOKUP(D440,Families!$A$5:$I$196,5,0)))</f>
        <v>0</v>
      </c>
      <c r="M440" s="222"/>
      <c r="N440" s="209"/>
      <c r="O440" s="208"/>
      <c r="P440" s="208"/>
      <c r="Q440" s="208"/>
      <c r="R440" s="208"/>
      <c r="S440" s="208"/>
      <c r="T440" s="162">
        <f>IF(D440&gt;0,(VLOOKUP(D440,Families!$A$5:$I$196,3,0)),0)</f>
        <v>0</v>
      </c>
      <c r="U440" s="163">
        <f>IF(D440&gt;0,(VLOOKUP(D440,Families!$A$5:$I$196,7,0)),0)</f>
        <v>0</v>
      </c>
      <c r="V440" s="171">
        <f>IF(D440&gt;0,(VLOOKUP(D440,Families!$A$5:$I$196,8,0)),0)</f>
        <v>0</v>
      </c>
      <c r="W440" s="172">
        <f>IF(D440&gt;0,(VLOOKUP(D440,Families!$A$5:$I$196,9,0)),0)</f>
        <v>0</v>
      </c>
    </row>
    <row r="441" spans="1:23" s="173" customFormat="1" ht="15" customHeight="1" x14ac:dyDescent="0.3">
      <c r="A441" s="257"/>
      <c r="B441" s="258"/>
      <c r="C441" s="258"/>
      <c r="D441" s="250"/>
      <c r="E441" s="156">
        <f>IF(D441&gt;0,(VLOOKUP(D441,Families!$A$5:$I$196,2,0)),0)</f>
        <v>0</v>
      </c>
      <c r="F441" s="157"/>
      <c r="G441" s="157" t="s">
        <v>46</v>
      </c>
      <c r="H441" s="158"/>
      <c r="I441" s="159">
        <f>IF(F441=0,0,(H441*(VLOOKUP(F441,'Fee Schedule'!$C$2:$D$40,2,FALSE))))</f>
        <v>0</v>
      </c>
      <c r="J441" s="160" t="b">
        <f>IF(D441&gt;0,(IF(F441='Fee Schedule'!$C$2,'Fee Schedule'!$G$2,(IF(F441='Fee Schedule'!$C$3,'Fee Schedule'!$G$2,(IF(F441='Fee Schedule'!$C$4,'Fee Schedule'!$G$2,(IF(F441='Fee Schedule'!$C$5,'Fee Schedule'!$G$2,(IF(F441='Fee Schedule'!$C$6,'Fee Schedule'!$G$2,(IF(F441='Fee Schedule'!$C$7,'Fee Schedule'!$G$2,(IF(F441='Fee Schedule'!$C$14,'Fee Schedule'!$G$2,(IF(F441='Fee Schedule'!$C$26,'Fee Schedule'!$G$2,(VLOOKUP(D441,Families!$A$5:$I$196,4,0)))))))))))))))))))</f>
        <v>0</v>
      </c>
      <c r="K441" s="157"/>
      <c r="L441" s="178" t="b">
        <f>IF(D441&gt;0,(VLOOKUP(D441,Families!$A$5:$I$196,5,0)))</f>
        <v>0</v>
      </c>
      <c r="M441" s="222"/>
      <c r="N441" s="209"/>
      <c r="O441" s="208"/>
      <c r="P441" s="208"/>
      <c r="Q441" s="208"/>
      <c r="R441" s="208"/>
      <c r="S441" s="208"/>
      <c r="T441" s="162">
        <f>IF(D441&gt;0,(VLOOKUP(D441,Families!$A$5:$I$196,3,0)),0)</f>
        <v>0</v>
      </c>
      <c r="U441" s="163">
        <f>IF(D441&gt;0,(VLOOKUP(D441,Families!$A$5:$I$196,7,0)),0)</f>
        <v>0</v>
      </c>
      <c r="V441" s="171">
        <f>IF(D441&gt;0,(VLOOKUP(D441,Families!$A$5:$I$196,8,0)),0)</f>
        <v>0</v>
      </c>
      <c r="W441" s="172">
        <f>IF(D441&gt;0,(VLOOKUP(D441,Families!$A$5:$I$196,9,0)),0)</f>
        <v>0</v>
      </c>
    </row>
    <row r="442" spans="1:23" s="173" customFormat="1" ht="15" customHeight="1" x14ac:dyDescent="0.3">
      <c r="A442" s="257"/>
      <c r="B442" s="258"/>
      <c r="C442" s="258"/>
      <c r="D442" s="250"/>
      <c r="E442" s="156">
        <f>IF(D442&gt;0,(VLOOKUP(D442,Families!$A$5:$I$196,2,0)),0)</f>
        <v>0</v>
      </c>
      <c r="F442" s="157"/>
      <c r="G442" s="157" t="s">
        <v>46</v>
      </c>
      <c r="H442" s="158"/>
      <c r="I442" s="159">
        <f>IF(F442=0,0,(H442*(VLOOKUP(F442,'Fee Schedule'!$C$2:$D$40,2,FALSE))))</f>
        <v>0</v>
      </c>
      <c r="J442" s="160" t="b">
        <f>IF(D442&gt;0,(IF(F442='Fee Schedule'!$C$2,'Fee Schedule'!$G$2,(IF(F442='Fee Schedule'!$C$3,'Fee Schedule'!$G$2,(IF(F442='Fee Schedule'!$C$4,'Fee Schedule'!$G$2,(IF(F442='Fee Schedule'!$C$5,'Fee Schedule'!$G$2,(IF(F442='Fee Schedule'!$C$6,'Fee Schedule'!$G$2,(IF(F442='Fee Schedule'!$C$7,'Fee Schedule'!$G$2,(IF(F442='Fee Schedule'!$C$14,'Fee Schedule'!$G$2,(IF(F442='Fee Schedule'!$C$26,'Fee Schedule'!$G$2,(VLOOKUP(D442,Families!$A$5:$I$196,4,0)))))))))))))))))))</f>
        <v>0</v>
      </c>
      <c r="K442" s="157"/>
      <c r="L442" s="178" t="b">
        <f>IF(D442&gt;0,(VLOOKUP(D442,Families!$A$5:$I$196,5,0)))</f>
        <v>0</v>
      </c>
      <c r="M442" s="222"/>
      <c r="N442" s="209"/>
      <c r="O442" s="208"/>
      <c r="P442" s="208"/>
      <c r="Q442" s="208"/>
      <c r="R442" s="208"/>
      <c r="S442" s="208"/>
      <c r="T442" s="162">
        <f>IF(D442&gt;0,(VLOOKUP(D442,Families!$A$5:$I$196,3,0)),0)</f>
        <v>0</v>
      </c>
      <c r="U442" s="163">
        <f>IF(D442&gt;0,(VLOOKUP(D442,Families!$A$5:$I$196,7,0)),0)</f>
        <v>0</v>
      </c>
      <c r="V442" s="171">
        <f>IF(D442&gt;0,(VLOOKUP(D442,Families!$A$5:$I$196,8,0)),0)</f>
        <v>0</v>
      </c>
      <c r="W442" s="172">
        <f>IF(D442&gt;0,(VLOOKUP(D442,Families!$A$5:$I$196,9,0)),0)</f>
        <v>0</v>
      </c>
    </row>
    <row r="443" spans="1:23" s="173" customFormat="1" ht="15" customHeight="1" x14ac:dyDescent="0.3">
      <c r="A443" s="257"/>
      <c r="B443" s="258"/>
      <c r="C443" s="258"/>
      <c r="D443" s="250"/>
      <c r="E443" s="156">
        <f>IF(D443&gt;0,(VLOOKUP(D443,Families!$A$5:$I$196,2,0)),0)</f>
        <v>0</v>
      </c>
      <c r="F443" s="157"/>
      <c r="G443" s="157" t="s">
        <v>46</v>
      </c>
      <c r="H443" s="158"/>
      <c r="I443" s="159">
        <f>IF(F443=0,0,(H443*(VLOOKUP(F443,'Fee Schedule'!$C$2:$D$40,2,FALSE))))</f>
        <v>0</v>
      </c>
      <c r="J443" s="160" t="b">
        <f>IF(D443&gt;0,(IF(F443='Fee Schedule'!$C$2,'Fee Schedule'!$G$2,(IF(F443='Fee Schedule'!$C$3,'Fee Schedule'!$G$2,(IF(F443='Fee Schedule'!$C$4,'Fee Schedule'!$G$2,(IF(F443='Fee Schedule'!$C$5,'Fee Schedule'!$G$2,(IF(F443='Fee Schedule'!$C$6,'Fee Schedule'!$G$2,(IF(F443='Fee Schedule'!$C$7,'Fee Schedule'!$G$2,(IF(F443='Fee Schedule'!$C$14,'Fee Schedule'!$G$2,(IF(F443='Fee Schedule'!$C$26,'Fee Schedule'!$G$2,(VLOOKUP(D443,Families!$A$5:$I$196,4,0)))))))))))))))))))</f>
        <v>0</v>
      </c>
      <c r="K443" s="157"/>
      <c r="L443" s="178" t="b">
        <f>IF(D443&gt;0,(VLOOKUP(D443,Families!$A$5:$I$196,5,0)))</f>
        <v>0</v>
      </c>
      <c r="M443" s="222"/>
      <c r="N443" s="209"/>
      <c r="O443" s="208"/>
      <c r="P443" s="208"/>
      <c r="Q443" s="208"/>
      <c r="R443" s="208"/>
      <c r="S443" s="208"/>
      <c r="T443" s="162">
        <f>IF(D443&gt;0,(VLOOKUP(D443,Families!$A$5:$I$196,3,0)),0)</f>
        <v>0</v>
      </c>
      <c r="U443" s="163">
        <f>IF(D443&gt;0,(VLOOKUP(D443,Families!$A$5:$I$196,7,0)),0)</f>
        <v>0</v>
      </c>
      <c r="V443" s="171">
        <f>IF(D443&gt;0,(VLOOKUP(D443,Families!$A$5:$I$196,8,0)),0)</f>
        <v>0</v>
      </c>
      <c r="W443" s="172">
        <f>IF(D443&gt;0,(VLOOKUP(D443,Families!$A$5:$I$196,9,0)),0)</f>
        <v>0</v>
      </c>
    </row>
    <row r="444" spans="1:23" s="173" customFormat="1" ht="15" customHeight="1" x14ac:dyDescent="0.3">
      <c r="A444" s="257"/>
      <c r="B444" s="258"/>
      <c r="C444" s="258"/>
      <c r="D444" s="250"/>
      <c r="E444" s="156">
        <f>IF(D444&gt;0,(VLOOKUP(D444,Families!$A$5:$I$196,2,0)),0)</f>
        <v>0</v>
      </c>
      <c r="F444" s="157"/>
      <c r="G444" s="157" t="s">
        <v>46</v>
      </c>
      <c r="H444" s="158"/>
      <c r="I444" s="159">
        <f>IF(F444=0,0,(H444*(VLOOKUP(F444,'Fee Schedule'!$C$2:$D$40,2,FALSE))))</f>
        <v>0</v>
      </c>
      <c r="J444" s="160" t="b">
        <f>IF(D444&gt;0,(IF(F444='Fee Schedule'!$C$2,'Fee Schedule'!$G$2,(IF(F444='Fee Schedule'!$C$3,'Fee Schedule'!$G$2,(IF(F444='Fee Schedule'!$C$4,'Fee Schedule'!$G$2,(IF(F444='Fee Schedule'!$C$5,'Fee Schedule'!$G$2,(IF(F444='Fee Schedule'!$C$6,'Fee Schedule'!$G$2,(IF(F444='Fee Schedule'!$C$7,'Fee Schedule'!$G$2,(IF(F444='Fee Schedule'!$C$14,'Fee Schedule'!$G$2,(IF(F444='Fee Schedule'!$C$26,'Fee Schedule'!$G$2,(VLOOKUP(D444,Families!$A$5:$I$196,4,0)))))))))))))))))))</f>
        <v>0</v>
      </c>
      <c r="K444" s="157"/>
      <c r="L444" s="178" t="b">
        <f>IF(D444&gt;0,(VLOOKUP(D444,Families!$A$5:$I$196,5,0)))</f>
        <v>0</v>
      </c>
      <c r="M444" s="222"/>
      <c r="N444" s="209"/>
      <c r="O444" s="208"/>
      <c r="P444" s="208"/>
      <c r="Q444" s="208"/>
      <c r="R444" s="208"/>
      <c r="S444" s="208"/>
      <c r="T444" s="162">
        <f>IF(D444&gt;0,(VLOOKUP(D444,Families!$A$5:$I$196,3,0)),0)</f>
        <v>0</v>
      </c>
      <c r="U444" s="163">
        <f>IF(D444&gt;0,(VLOOKUP(D444,Families!$A$5:$I$196,7,0)),0)</f>
        <v>0</v>
      </c>
      <c r="V444" s="171">
        <f>IF(D444&gt;0,(VLOOKUP(D444,Families!$A$5:$I$196,8,0)),0)</f>
        <v>0</v>
      </c>
      <c r="W444" s="172">
        <f>IF(D444&gt;0,(VLOOKUP(D444,Families!$A$5:$I$196,9,0)),0)</f>
        <v>0</v>
      </c>
    </row>
    <row r="445" spans="1:23" s="173" customFormat="1" ht="15" customHeight="1" x14ac:dyDescent="0.3">
      <c r="A445" s="257"/>
      <c r="B445" s="258"/>
      <c r="C445" s="258"/>
      <c r="D445" s="250"/>
      <c r="E445" s="156">
        <f>IF(D445&gt;0,(VLOOKUP(D445,Families!$A$5:$I$196,2,0)),0)</f>
        <v>0</v>
      </c>
      <c r="F445" s="157"/>
      <c r="G445" s="157" t="s">
        <v>46</v>
      </c>
      <c r="H445" s="158"/>
      <c r="I445" s="159">
        <f>IF(F445=0,0,(H445*(VLOOKUP(F445,'Fee Schedule'!$C$2:$D$40,2,FALSE))))</f>
        <v>0</v>
      </c>
      <c r="J445" s="160" t="b">
        <f>IF(D445&gt;0,(IF(F445='Fee Schedule'!$C$2,'Fee Schedule'!$G$2,(IF(F445='Fee Schedule'!$C$3,'Fee Schedule'!$G$2,(IF(F445='Fee Schedule'!$C$4,'Fee Schedule'!$G$2,(IF(F445='Fee Schedule'!$C$5,'Fee Schedule'!$G$2,(IF(F445='Fee Schedule'!$C$6,'Fee Schedule'!$G$2,(IF(F445='Fee Schedule'!$C$7,'Fee Schedule'!$G$2,(IF(F445='Fee Schedule'!$C$14,'Fee Schedule'!$G$2,(IF(F445='Fee Schedule'!$C$26,'Fee Schedule'!$G$2,(VLOOKUP(D445,Families!$A$5:$I$196,4,0)))))))))))))))))))</f>
        <v>0</v>
      </c>
      <c r="K445" s="157"/>
      <c r="L445" s="178" t="b">
        <f>IF(D445&gt;0,(VLOOKUP(D445,Families!$A$5:$I$196,5,0)))</f>
        <v>0</v>
      </c>
      <c r="M445" s="222"/>
      <c r="N445" s="209"/>
      <c r="O445" s="208"/>
      <c r="P445" s="208"/>
      <c r="Q445" s="208"/>
      <c r="R445" s="208"/>
      <c r="S445" s="208"/>
      <c r="T445" s="162">
        <f>IF(D445&gt;0,(VLOOKUP(D445,Families!$A$5:$I$196,3,0)),0)</f>
        <v>0</v>
      </c>
      <c r="U445" s="163">
        <f>IF(D445&gt;0,(VLOOKUP(D445,Families!$A$5:$I$196,7,0)),0)</f>
        <v>0</v>
      </c>
      <c r="V445" s="171">
        <f>IF(D445&gt;0,(VLOOKUP(D445,Families!$A$5:$I$196,8,0)),0)</f>
        <v>0</v>
      </c>
      <c r="W445" s="172">
        <f>IF(D445&gt;0,(VLOOKUP(D445,Families!$A$5:$I$196,9,0)),0)</f>
        <v>0</v>
      </c>
    </row>
    <row r="446" spans="1:23" s="173" customFormat="1" ht="15" customHeight="1" x14ac:dyDescent="0.3">
      <c r="A446" s="257"/>
      <c r="B446" s="258"/>
      <c r="C446" s="258"/>
      <c r="D446" s="250"/>
      <c r="E446" s="156">
        <f>IF(D446&gt;0,(VLOOKUP(D446,Families!$A$5:$I$196,2,0)),0)</f>
        <v>0</v>
      </c>
      <c r="F446" s="157"/>
      <c r="G446" s="157" t="s">
        <v>46</v>
      </c>
      <c r="H446" s="158"/>
      <c r="I446" s="159">
        <f>IF(F446=0,0,(H446*(VLOOKUP(F446,'Fee Schedule'!$C$2:$D$40,2,FALSE))))</f>
        <v>0</v>
      </c>
      <c r="J446" s="160" t="b">
        <f>IF(D446&gt;0,(IF(F446='Fee Schedule'!$C$2,'Fee Schedule'!$G$2,(IF(F446='Fee Schedule'!$C$3,'Fee Schedule'!$G$2,(IF(F446='Fee Schedule'!$C$4,'Fee Schedule'!$G$2,(IF(F446='Fee Schedule'!$C$5,'Fee Schedule'!$G$2,(IF(F446='Fee Schedule'!$C$6,'Fee Schedule'!$G$2,(IF(F446='Fee Schedule'!$C$7,'Fee Schedule'!$G$2,(IF(F446='Fee Schedule'!$C$14,'Fee Schedule'!$G$2,(IF(F446='Fee Schedule'!$C$26,'Fee Schedule'!$G$2,(VLOOKUP(D446,Families!$A$5:$I$196,4,0)))))))))))))))))))</f>
        <v>0</v>
      </c>
      <c r="K446" s="157"/>
      <c r="L446" s="178" t="b">
        <f>IF(D446&gt;0,(VLOOKUP(D446,Families!$A$5:$I$196,5,0)))</f>
        <v>0</v>
      </c>
      <c r="M446" s="222"/>
      <c r="N446" s="209"/>
      <c r="O446" s="208"/>
      <c r="P446" s="208"/>
      <c r="Q446" s="208"/>
      <c r="R446" s="208"/>
      <c r="S446" s="208"/>
      <c r="T446" s="162">
        <f>IF(D446&gt;0,(VLOOKUP(D446,Families!$A$5:$I$196,3,0)),0)</f>
        <v>0</v>
      </c>
      <c r="U446" s="163">
        <f>IF(D446&gt;0,(VLOOKUP(D446,Families!$A$5:$I$196,7,0)),0)</f>
        <v>0</v>
      </c>
      <c r="V446" s="171">
        <f>IF(D446&gt;0,(VLOOKUP(D446,Families!$A$5:$I$196,8,0)),0)</f>
        <v>0</v>
      </c>
      <c r="W446" s="172">
        <f>IF(D446&gt;0,(VLOOKUP(D446,Families!$A$5:$I$196,9,0)),0)</f>
        <v>0</v>
      </c>
    </row>
    <row r="447" spans="1:23" s="173" customFormat="1" ht="15" customHeight="1" x14ac:dyDescent="0.3">
      <c r="A447" s="257"/>
      <c r="B447" s="258"/>
      <c r="C447" s="258"/>
      <c r="D447" s="250"/>
      <c r="E447" s="156">
        <f>IF(D447&gt;0,(VLOOKUP(D447,Families!$A$5:$I$196,2,0)),0)</f>
        <v>0</v>
      </c>
      <c r="F447" s="157"/>
      <c r="G447" s="157" t="s">
        <v>46</v>
      </c>
      <c r="H447" s="158"/>
      <c r="I447" s="159">
        <f>IF(F447=0,0,(H447*(VLOOKUP(F447,'Fee Schedule'!$C$2:$D$40,2,FALSE))))</f>
        <v>0</v>
      </c>
      <c r="J447" s="160" t="b">
        <f>IF(D447&gt;0,(IF(F447='Fee Schedule'!$C$2,'Fee Schedule'!$G$2,(IF(F447='Fee Schedule'!$C$3,'Fee Schedule'!$G$2,(IF(F447='Fee Schedule'!$C$4,'Fee Schedule'!$G$2,(IF(F447='Fee Schedule'!$C$5,'Fee Schedule'!$G$2,(IF(F447='Fee Schedule'!$C$6,'Fee Schedule'!$G$2,(IF(F447='Fee Schedule'!$C$7,'Fee Schedule'!$G$2,(IF(F447='Fee Schedule'!$C$14,'Fee Schedule'!$G$2,(IF(F447='Fee Schedule'!$C$26,'Fee Schedule'!$G$2,(VLOOKUP(D447,Families!$A$5:$I$196,4,0)))))))))))))))))))</f>
        <v>0</v>
      </c>
      <c r="K447" s="157"/>
      <c r="L447" s="178" t="b">
        <f>IF(D447&gt;0,(VLOOKUP(D447,Families!$A$5:$I$196,5,0)))</f>
        <v>0</v>
      </c>
      <c r="M447" s="222"/>
      <c r="N447" s="209"/>
      <c r="O447" s="208"/>
      <c r="P447" s="208"/>
      <c r="Q447" s="208"/>
      <c r="R447" s="208"/>
      <c r="S447" s="208"/>
      <c r="T447" s="162">
        <f>IF(D447&gt;0,(VLOOKUP(D447,Families!$A$5:$I$196,3,0)),0)</f>
        <v>0</v>
      </c>
      <c r="U447" s="163">
        <f>IF(D447&gt;0,(VLOOKUP(D447,Families!$A$5:$I$196,7,0)),0)</f>
        <v>0</v>
      </c>
      <c r="V447" s="171">
        <f>IF(D447&gt;0,(VLOOKUP(D447,Families!$A$5:$I$196,8,0)),0)</f>
        <v>0</v>
      </c>
      <c r="W447" s="172">
        <f>IF(D447&gt;0,(VLOOKUP(D447,Families!$A$5:$I$196,9,0)),0)</f>
        <v>0</v>
      </c>
    </row>
    <row r="448" spans="1:23" s="173" customFormat="1" ht="15" customHeight="1" x14ac:dyDescent="0.3">
      <c r="A448" s="257"/>
      <c r="B448" s="258"/>
      <c r="C448" s="258"/>
      <c r="D448" s="250"/>
      <c r="E448" s="156">
        <f>IF(D448&gt;0,(VLOOKUP(D448,Families!$A$5:$I$196,2,0)),0)</f>
        <v>0</v>
      </c>
      <c r="F448" s="157"/>
      <c r="G448" s="157" t="s">
        <v>46</v>
      </c>
      <c r="H448" s="158"/>
      <c r="I448" s="159">
        <f>IF(F448=0,0,(H448*(VLOOKUP(F448,'Fee Schedule'!$C$2:$D$40,2,FALSE))))</f>
        <v>0</v>
      </c>
      <c r="J448" s="160" t="b">
        <f>IF(D448&gt;0,(IF(F448='Fee Schedule'!$C$2,'Fee Schedule'!$G$2,(IF(F448='Fee Schedule'!$C$3,'Fee Schedule'!$G$2,(IF(F448='Fee Schedule'!$C$4,'Fee Schedule'!$G$2,(IF(F448='Fee Schedule'!$C$5,'Fee Schedule'!$G$2,(IF(F448='Fee Schedule'!$C$6,'Fee Schedule'!$G$2,(IF(F448='Fee Schedule'!$C$7,'Fee Schedule'!$G$2,(IF(F448='Fee Schedule'!$C$14,'Fee Schedule'!$G$2,(IF(F448='Fee Schedule'!$C$26,'Fee Schedule'!$G$2,(VLOOKUP(D448,Families!$A$5:$I$196,4,0)))))))))))))))))))</f>
        <v>0</v>
      </c>
      <c r="K448" s="157"/>
      <c r="L448" s="178" t="b">
        <f>IF(D448&gt;0,(VLOOKUP(D448,Families!$A$5:$I$196,5,0)))</f>
        <v>0</v>
      </c>
      <c r="M448" s="222"/>
      <c r="N448" s="209"/>
      <c r="O448" s="208"/>
      <c r="P448" s="208"/>
      <c r="Q448" s="208"/>
      <c r="R448" s="208"/>
      <c r="S448" s="208"/>
      <c r="T448" s="162">
        <f>IF(D448&gt;0,(VLOOKUP(D448,Families!$A$5:$I$196,3,0)),0)</f>
        <v>0</v>
      </c>
      <c r="U448" s="163">
        <f>IF(D448&gt;0,(VLOOKUP(D448,Families!$A$5:$I$196,7,0)),0)</f>
        <v>0</v>
      </c>
      <c r="V448" s="171">
        <f>IF(D448&gt;0,(VLOOKUP(D448,Families!$A$5:$I$196,8,0)),0)</f>
        <v>0</v>
      </c>
      <c r="W448" s="172">
        <f>IF(D448&gt;0,(VLOOKUP(D448,Families!$A$5:$I$196,9,0)),0)</f>
        <v>0</v>
      </c>
    </row>
    <row r="449" spans="1:23" s="173" customFormat="1" ht="15" customHeight="1" x14ac:dyDescent="0.3">
      <c r="A449" s="257"/>
      <c r="B449" s="258"/>
      <c r="C449" s="258"/>
      <c r="D449" s="250"/>
      <c r="E449" s="156">
        <f>IF(D449&gt;0,(VLOOKUP(D449,Families!$A$5:$I$196,2,0)),0)</f>
        <v>0</v>
      </c>
      <c r="F449" s="157"/>
      <c r="G449" s="157" t="s">
        <v>46</v>
      </c>
      <c r="H449" s="158"/>
      <c r="I449" s="159">
        <f>IF(F449=0,0,(H449*(VLOOKUP(F449,'Fee Schedule'!$C$2:$D$40,2,FALSE))))</f>
        <v>0</v>
      </c>
      <c r="J449" s="160" t="b">
        <f>IF(D449&gt;0,(IF(F449='Fee Schedule'!$C$2,'Fee Schedule'!$G$2,(IF(F449='Fee Schedule'!$C$3,'Fee Schedule'!$G$2,(IF(F449='Fee Schedule'!$C$4,'Fee Schedule'!$G$2,(IF(F449='Fee Schedule'!$C$5,'Fee Schedule'!$G$2,(IF(F449='Fee Schedule'!$C$6,'Fee Schedule'!$G$2,(IF(F449='Fee Schedule'!$C$7,'Fee Schedule'!$G$2,(IF(F449='Fee Schedule'!$C$14,'Fee Schedule'!$G$2,(IF(F449='Fee Schedule'!$C$26,'Fee Schedule'!$G$2,(VLOOKUP(D449,Families!$A$5:$I$196,4,0)))))))))))))))))))</f>
        <v>0</v>
      </c>
      <c r="K449" s="157"/>
      <c r="L449" s="178" t="b">
        <f>IF(D449&gt;0,(VLOOKUP(D449,Families!$A$5:$I$196,5,0)))</f>
        <v>0</v>
      </c>
      <c r="M449" s="222"/>
      <c r="N449" s="209"/>
      <c r="O449" s="208"/>
      <c r="P449" s="208"/>
      <c r="Q449" s="208"/>
      <c r="R449" s="208"/>
      <c r="S449" s="208"/>
      <c r="T449" s="162">
        <f>IF(D449&gt;0,(VLOOKUP(D449,Families!$A$5:$I$196,3,0)),0)</f>
        <v>0</v>
      </c>
      <c r="U449" s="163">
        <f>IF(D449&gt;0,(VLOOKUP(D449,Families!$A$5:$I$196,7,0)),0)</f>
        <v>0</v>
      </c>
      <c r="V449" s="171">
        <f>IF(D449&gt;0,(VLOOKUP(D449,Families!$A$5:$I$196,8,0)),0)</f>
        <v>0</v>
      </c>
      <c r="W449" s="172">
        <f>IF(D449&gt;0,(VLOOKUP(D449,Families!$A$5:$I$196,9,0)),0)</f>
        <v>0</v>
      </c>
    </row>
    <row r="450" spans="1:23" s="173" customFormat="1" ht="15" customHeight="1" x14ac:dyDescent="0.3">
      <c r="A450" s="257"/>
      <c r="B450" s="258"/>
      <c r="C450" s="258"/>
      <c r="D450" s="250"/>
      <c r="E450" s="156">
        <f>IF(D450&gt;0,(VLOOKUP(D450,Families!$A$5:$I$196,2,0)),0)</f>
        <v>0</v>
      </c>
      <c r="F450" s="157"/>
      <c r="G450" s="157" t="s">
        <v>46</v>
      </c>
      <c r="H450" s="158"/>
      <c r="I450" s="159">
        <f>IF(F450=0,0,(H450*(VLOOKUP(F450,'Fee Schedule'!$C$2:$D$40,2,FALSE))))</f>
        <v>0</v>
      </c>
      <c r="J450" s="160" t="b">
        <f>IF(D450&gt;0,(IF(F450='Fee Schedule'!$C$2,'Fee Schedule'!$G$2,(IF(F450='Fee Schedule'!$C$3,'Fee Schedule'!$G$2,(IF(F450='Fee Schedule'!$C$4,'Fee Schedule'!$G$2,(IF(F450='Fee Schedule'!$C$5,'Fee Schedule'!$G$2,(IF(F450='Fee Schedule'!$C$6,'Fee Schedule'!$G$2,(IF(F450='Fee Schedule'!$C$7,'Fee Schedule'!$G$2,(IF(F450='Fee Schedule'!$C$14,'Fee Schedule'!$G$2,(IF(F450='Fee Schedule'!$C$26,'Fee Schedule'!$G$2,(VLOOKUP(D450,Families!$A$5:$I$196,4,0)))))))))))))))))))</f>
        <v>0</v>
      </c>
      <c r="K450" s="157"/>
      <c r="L450" s="178" t="b">
        <f>IF(D450&gt;0,(VLOOKUP(D450,Families!$A$5:$I$196,5,0)))</f>
        <v>0</v>
      </c>
      <c r="M450" s="222"/>
      <c r="N450" s="209"/>
      <c r="O450" s="208"/>
      <c r="P450" s="208"/>
      <c r="Q450" s="208"/>
      <c r="R450" s="208"/>
      <c r="S450" s="208"/>
      <c r="T450" s="162">
        <f>IF(D450&gt;0,(VLOOKUP(D450,Families!$A$5:$I$196,3,0)),0)</f>
        <v>0</v>
      </c>
      <c r="U450" s="163">
        <f>IF(D450&gt;0,(VLOOKUP(D450,Families!$A$5:$I$196,7,0)),0)</f>
        <v>0</v>
      </c>
      <c r="V450" s="171">
        <f>IF(D450&gt;0,(VLOOKUP(D450,Families!$A$5:$I$196,8,0)),0)</f>
        <v>0</v>
      </c>
      <c r="W450" s="172">
        <f>IF(D450&gt;0,(VLOOKUP(D450,Families!$A$5:$I$196,9,0)),0)</f>
        <v>0</v>
      </c>
    </row>
    <row r="451" spans="1:23" s="173" customFormat="1" ht="15" customHeight="1" x14ac:dyDescent="0.3">
      <c r="A451" s="257"/>
      <c r="B451" s="258"/>
      <c r="C451" s="258"/>
      <c r="D451" s="250"/>
      <c r="E451" s="156">
        <f>IF(D451&gt;0,(VLOOKUP(D451,Families!$A$5:$I$196,2,0)),0)</f>
        <v>0</v>
      </c>
      <c r="F451" s="157"/>
      <c r="G451" s="157"/>
      <c r="H451" s="158"/>
      <c r="I451" s="159">
        <f>IF(F451=0,0,(H451*(VLOOKUP(F451,'Fee Schedule'!$C$2:$D$40,2,FALSE))))</f>
        <v>0</v>
      </c>
      <c r="J451" s="160" t="b">
        <f>IF(D451&gt;0,(IF(F451='Fee Schedule'!$C$2,'Fee Schedule'!$G$2,(IF(F451='Fee Schedule'!$C$3,'Fee Schedule'!$G$2,(IF(F451='Fee Schedule'!$C$4,'Fee Schedule'!$G$2,(IF(F451='Fee Schedule'!$C$5,'Fee Schedule'!$G$2,(IF(F451='Fee Schedule'!$C$6,'Fee Schedule'!$G$2,(IF(F451='Fee Schedule'!$C$7,'Fee Schedule'!$G$2,(IF(F451='Fee Schedule'!$C$14,'Fee Schedule'!$G$2,(IF(F451='Fee Schedule'!$C$26,'Fee Schedule'!$G$2,(VLOOKUP(D451,Families!$A$5:$I$196,4,0)))))))))))))))))))</f>
        <v>0</v>
      </c>
      <c r="K451" s="157"/>
      <c r="L451" s="178" t="b">
        <f>IF(D451&gt;0,(VLOOKUP(D451,Families!$A$5:$I$196,5,0)))</f>
        <v>0</v>
      </c>
      <c r="M451" s="222"/>
      <c r="N451" s="209"/>
      <c r="O451" s="208"/>
      <c r="P451" s="208"/>
      <c r="Q451" s="208"/>
      <c r="R451" s="208"/>
      <c r="S451" s="208"/>
      <c r="T451" s="162">
        <f>IF(D451&gt;0,(VLOOKUP(D451,Families!$A$5:$I$196,3,0)),0)</f>
        <v>0</v>
      </c>
      <c r="U451" s="163">
        <f>IF(D451&gt;0,(VLOOKUP(D451,Families!$A$5:$I$196,7,0)),0)</f>
        <v>0</v>
      </c>
      <c r="V451" s="171">
        <f>IF(D451&gt;0,(VLOOKUP(D451,Families!$A$5:$I$196,8,0)),0)</f>
        <v>0</v>
      </c>
      <c r="W451" s="172">
        <f>IF(D451&gt;0,(VLOOKUP(D451,Families!$A$5:$I$196,9,0)),0)</f>
        <v>0</v>
      </c>
    </row>
    <row r="452" spans="1:23" s="173" customFormat="1" ht="15" customHeight="1" x14ac:dyDescent="0.3">
      <c r="A452" s="257"/>
      <c r="B452" s="258"/>
      <c r="C452" s="258"/>
      <c r="D452" s="250"/>
      <c r="E452" s="156">
        <f>IF(D452&gt;0,(VLOOKUP(D452,Families!$A$5:$I$196,2,0)),0)</f>
        <v>0</v>
      </c>
      <c r="F452" s="157"/>
      <c r="G452" s="157"/>
      <c r="H452" s="158"/>
      <c r="I452" s="159">
        <f>IF(F452=0,0,(H452*(VLOOKUP(F452,'Fee Schedule'!$C$2:$D$40,2,FALSE))))</f>
        <v>0</v>
      </c>
      <c r="J452" s="160" t="b">
        <f>IF(D452&gt;0,(IF(F452='Fee Schedule'!$C$2,'Fee Schedule'!$G$2,(IF(F452='Fee Schedule'!$C$3,'Fee Schedule'!$G$2,(IF(F452='Fee Schedule'!$C$4,'Fee Schedule'!$G$2,(IF(F452='Fee Schedule'!$C$5,'Fee Schedule'!$G$2,(IF(F452='Fee Schedule'!$C$6,'Fee Schedule'!$G$2,(IF(F452='Fee Schedule'!$C$7,'Fee Schedule'!$G$2,(IF(F452='Fee Schedule'!$C$14,'Fee Schedule'!$G$2,(IF(F452='Fee Schedule'!$C$26,'Fee Schedule'!$G$2,(VLOOKUP(D452,Families!$A$5:$I$196,4,0)))))))))))))))))))</f>
        <v>0</v>
      </c>
      <c r="K452" s="157"/>
      <c r="L452" s="178" t="b">
        <f>IF(D452&gt;0,(VLOOKUP(D452,Families!$A$5:$I$196,5,0)))</f>
        <v>0</v>
      </c>
      <c r="M452" s="222"/>
      <c r="N452" s="209"/>
      <c r="O452" s="208"/>
      <c r="P452" s="208"/>
      <c r="Q452" s="208"/>
      <c r="R452" s="208"/>
      <c r="S452" s="208"/>
      <c r="T452" s="162">
        <f>IF(D452&gt;0,(VLOOKUP(D452,Families!$A$5:$I$196,3,0)),0)</f>
        <v>0</v>
      </c>
      <c r="U452" s="163">
        <f>IF(D452&gt;0,(VLOOKUP(D452,Families!$A$5:$I$196,7,0)),0)</f>
        <v>0</v>
      </c>
      <c r="V452" s="171">
        <f>IF(D452&gt;0,(VLOOKUP(D452,Families!$A$5:$I$196,8,0)),0)</f>
        <v>0</v>
      </c>
      <c r="W452" s="172">
        <f>IF(D452&gt;0,(VLOOKUP(D452,Families!$A$5:$I$196,9,0)),0)</f>
        <v>0</v>
      </c>
    </row>
    <row r="453" spans="1:23" s="173" customFormat="1" ht="15" customHeight="1" x14ac:dyDescent="0.3">
      <c r="A453" s="257"/>
      <c r="B453" s="258"/>
      <c r="C453" s="258"/>
      <c r="D453" s="250"/>
      <c r="E453" s="156">
        <f>IF(D453&gt;0,(VLOOKUP(D453,Families!$A$5:$I$196,2,0)),0)</f>
        <v>0</v>
      </c>
      <c r="F453" s="157"/>
      <c r="G453" s="157"/>
      <c r="H453" s="158"/>
      <c r="I453" s="159">
        <f>IF(F453=0,0,(H453*(VLOOKUP(F453,'Fee Schedule'!$C$2:$D$40,2,FALSE))))</f>
        <v>0</v>
      </c>
      <c r="J453" s="160" t="b">
        <f>IF(D453&gt;0,(IF(F453='Fee Schedule'!$C$2,'Fee Schedule'!$G$2,(IF(F453='Fee Schedule'!$C$3,'Fee Schedule'!$G$2,(IF(F453='Fee Schedule'!$C$4,'Fee Schedule'!$G$2,(IF(F453='Fee Schedule'!$C$5,'Fee Schedule'!$G$2,(IF(F453='Fee Schedule'!$C$6,'Fee Schedule'!$G$2,(IF(F453='Fee Schedule'!$C$7,'Fee Schedule'!$G$2,(IF(F453='Fee Schedule'!$C$14,'Fee Schedule'!$G$2,(IF(F453='Fee Schedule'!$C$26,'Fee Schedule'!$G$2,(VLOOKUP(D453,Families!$A$5:$I$196,4,0)))))))))))))))))))</f>
        <v>0</v>
      </c>
      <c r="K453" s="157"/>
      <c r="L453" s="178" t="b">
        <f>IF(D453&gt;0,(VLOOKUP(D453,Families!$A$5:$I$196,5,0)))</f>
        <v>0</v>
      </c>
      <c r="M453" s="222"/>
      <c r="N453" s="209"/>
      <c r="O453" s="208"/>
      <c r="P453" s="208"/>
      <c r="Q453" s="208"/>
      <c r="R453" s="208"/>
      <c r="S453" s="208"/>
      <c r="T453" s="162">
        <f>IF(D453&gt;0,(VLOOKUP(D453,Families!$A$5:$I$196,3,0)),0)</f>
        <v>0</v>
      </c>
      <c r="U453" s="163">
        <f>IF(D453&gt;0,(VLOOKUP(D453,Families!$A$5:$I$196,7,0)),0)</f>
        <v>0</v>
      </c>
      <c r="V453" s="171">
        <f>IF(D453&gt;0,(VLOOKUP(D453,Families!$A$5:$I$196,8,0)),0)</f>
        <v>0</v>
      </c>
      <c r="W453" s="172">
        <f>IF(D453&gt;0,(VLOOKUP(D453,Families!$A$5:$I$196,9,0)),0)</f>
        <v>0</v>
      </c>
    </row>
    <row r="454" spans="1:23" s="173" customFormat="1" ht="15" customHeight="1" x14ac:dyDescent="0.3">
      <c r="A454" s="257"/>
      <c r="B454" s="258"/>
      <c r="C454" s="258"/>
      <c r="D454" s="250"/>
      <c r="E454" s="156">
        <f>IF(D454&gt;0,(VLOOKUP(D454,Families!$A$5:$I$196,2,0)),0)</f>
        <v>0</v>
      </c>
      <c r="F454" s="157"/>
      <c r="G454" s="157"/>
      <c r="H454" s="158"/>
      <c r="I454" s="159">
        <f>IF(F454=0,0,(H454*(VLOOKUP(F454,'Fee Schedule'!$C$2:$D$40,2,FALSE))))</f>
        <v>0</v>
      </c>
      <c r="J454" s="160" t="b">
        <f>IF(D454&gt;0,(IF(F454='Fee Schedule'!$C$2,'Fee Schedule'!$G$2,(IF(F454='Fee Schedule'!$C$3,'Fee Schedule'!$G$2,(IF(F454='Fee Schedule'!$C$4,'Fee Schedule'!$G$2,(IF(F454='Fee Schedule'!$C$5,'Fee Schedule'!$G$2,(IF(F454='Fee Schedule'!$C$6,'Fee Schedule'!$G$2,(IF(F454='Fee Schedule'!$C$7,'Fee Schedule'!$G$2,(IF(F454='Fee Schedule'!$C$14,'Fee Schedule'!$G$2,(IF(F454='Fee Schedule'!$C$26,'Fee Schedule'!$G$2,(VLOOKUP(D454,Families!$A$5:$I$196,4,0)))))))))))))))))))</f>
        <v>0</v>
      </c>
      <c r="K454" s="157"/>
      <c r="L454" s="178" t="b">
        <f>IF(D454&gt;0,(VLOOKUP(D454,Families!$A$5:$I$196,5,0)))</f>
        <v>0</v>
      </c>
      <c r="M454" s="222"/>
      <c r="N454" s="209"/>
      <c r="O454" s="208"/>
      <c r="P454" s="208"/>
      <c r="Q454" s="208"/>
      <c r="R454" s="208"/>
      <c r="S454" s="208"/>
      <c r="T454" s="162">
        <f>IF(D454&gt;0,(VLOOKUP(D454,Families!$A$5:$I$196,3,0)),0)</f>
        <v>0</v>
      </c>
      <c r="U454" s="163">
        <f>IF(D454&gt;0,(VLOOKUP(D454,Families!$A$5:$I$196,7,0)),0)</f>
        <v>0</v>
      </c>
      <c r="V454" s="171">
        <f>IF(D454&gt;0,(VLOOKUP(D454,Families!$A$5:$I$196,8,0)),0)</f>
        <v>0</v>
      </c>
      <c r="W454" s="172">
        <f>IF(D454&gt;0,(VLOOKUP(D454,Families!$A$5:$I$196,9,0)),0)</f>
        <v>0</v>
      </c>
    </row>
    <row r="455" spans="1:23" s="173" customFormat="1" ht="15" customHeight="1" x14ac:dyDescent="0.3">
      <c r="A455" s="257"/>
      <c r="B455" s="258"/>
      <c r="C455" s="258"/>
      <c r="D455" s="250"/>
      <c r="E455" s="156">
        <f>IF(D455&gt;0,(VLOOKUP(D455,Families!$A$5:$I$196,2,0)),0)</f>
        <v>0</v>
      </c>
      <c r="F455" s="157"/>
      <c r="G455" s="157"/>
      <c r="H455" s="158"/>
      <c r="I455" s="159">
        <f>IF(F455=0,0,(H455*(VLOOKUP(F455,'Fee Schedule'!$C$2:$D$40,2,FALSE))))</f>
        <v>0</v>
      </c>
      <c r="J455" s="160" t="b">
        <f>IF(D455&gt;0,(IF(F455='Fee Schedule'!$C$2,'Fee Schedule'!$G$2,(IF(F455='Fee Schedule'!$C$3,'Fee Schedule'!$G$2,(IF(F455='Fee Schedule'!$C$4,'Fee Schedule'!$G$2,(IF(F455='Fee Schedule'!$C$5,'Fee Schedule'!$G$2,(IF(F455='Fee Schedule'!$C$6,'Fee Schedule'!$G$2,(IF(F455='Fee Schedule'!$C$7,'Fee Schedule'!$G$2,(IF(F455='Fee Schedule'!$C$14,'Fee Schedule'!$G$2,(IF(F455='Fee Schedule'!$C$26,'Fee Schedule'!$G$2,(VLOOKUP(D455,Families!$A$5:$I$196,4,0)))))))))))))))))))</f>
        <v>0</v>
      </c>
      <c r="K455" s="157"/>
      <c r="L455" s="178" t="b">
        <f>IF(D455&gt;0,(VLOOKUP(D455,Families!$A$5:$I$196,5,0)))</f>
        <v>0</v>
      </c>
      <c r="M455" s="222"/>
      <c r="N455" s="209"/>
      <c r="O455" s="208"/>
      <c r="P455" s="208"/>
      <c r="Q455" s="208"/>
      <c r="R455" s="208"/>
      <c r="S455" s="208"/>
      <c r="T455" s="162">
        <f>IF(D455&gt;0,(VLOOKUP(D455,Families!$A$5:$I$196,3,0)),0)</f>
        <v>0</v>
      </c>
      <c r="U455" s="163">
        <f>IF(D455&gt;0,(VLOOKUP(D455,Families!$A$5:$I$196,7,0)),0)</f>
        <v>0</v>
      </c>
      <c r="V455" s="171">
        <f>IF(D455&gt;0,(VLOOKUP(D455,Families!$A$5:$I$196,8,0)),0)</f>
        <v>0</v>
      </c>
      <c r="W455" s="172">
        <f>IF(D455&gt;0,(VLOOKUP(D455,Families!$A$5:$I$196,9,0)),0)</f>
        <v>0</v>
      </c>
    </row>
    <row r="456" spans="1:23" s="173" customFormat="1" ht="15" customHeight="1" x14ac:dyDescent="0.3">
      <c r="A456" s="257"/>
      <c r="B456" s="258"/>
      <c r="C456" s="258"/>
      <c r="D456" s="250"/>
      <c r="E456" s="156">
        <f>IF(D456&gt;0,(VLOOKUP(D456,Families!$A$5:$I$196,2,0)),0)</f>
        <v>0</v>
      </c>
      <c r="F456" s="157"/>
      <c r="G456" s="157"/>
      <c r="H456" s="158"/>
      <c r="I456" s="159">
        <f>IF(F456=0,0,(H456*(VLOOKUP(F456,'Fee Schedule'!$C$2:$D$40,2,FALSE))))</f>
        <v>0</v>
      </c>
      <c r="J456" s="160" t="b">
        <f>IF(D456&gt;0,(IF(F456='Fee Schedule'!$C$2,'Fee Schedule'!$G$2,(IF(F456='Fee Schedule'!$C$3,'Fee Schedule'!$G$2,(IF(F456='Fee Schedule'!$C$4,'Fee Schedule'!$G$2,(IF(F456='Fee Schedule'!$C$5,'Fee Schedule'!$G$2,(IF(F456='Fee Schedule'!$C$6,'Fee Schedule'!$G$2,(IF(F456='Fee Schedule'!$C$7,'Fee Schedule'!$G$2,(IF(F456='Fee Schedule'!$C$14,'Fee Schedule'!$G$2,(IF(F456='Fee Schedule'!$C$26,'Fee Schedule'!$G$2,(VLOOKUP(D456,Families!$A$5:$I$196,4,0)))))))))))))))))))</f>
        <v>0</v>
      </c>
      <c r="K456" s="157"/>
      <c r="L456" s="178" t="b">
        <f>IF(D456&gt;0,(VLOOKUP(D456,Families!$A$5:$I$196,5,0)))</f>
        <v>0</v>
      </c>
      <c r="M456" s="222"/>
      <c r="N456" s="209"/>
      <c r="O456" s="208"/>
      <c r="P456" s="208"/>
      <c r="Q456" s="208"/>
      <c r="R456" s="208"/>
      <c r="S456" s="208"/>
      <c r="T456" s="162">
        <f>IF(D456&gt;0,(VLOOKUP(D456,Families!$A$5:$I$196,3,0)),0)</f>
        <v>0</v>
      </c>
      <c r="U456" s="163">
        <f>IF(D456&gt;0,(VLOOKUP(D456,Families!$A$5:$I$196,7,0)),0)</f>
        <v>0</v>
      </c>
      <c r="V456" s="171">
        <f>IF(D456&gt;0,(VLOOKUP(D456,Families!$A$5:$I$196,8,0)),0)</f>
        <v>0</v>
      </c>
      <c r="W456" s="172">
        <f>IF(D456&gt;0,(VLOOKUP(D456,Families!$A$5:$I$196,9,0)),0)</f>
        <v>0</v>
      </c>
    </row>
    <row r="457" spans="1:23" s="173" customFormat="1" ht="15" customHeight="1" x14ac:dyDescent="0.3">
      <c r="A457" s="257"/>
      <c r="B457" s="258"/>
      <c r="C457" s="258"/>
      <c r="D457" s="250"/>
      <c r="E457" s="156">
        <f>IF(D457&gt;0,(VLOOKUP(D457,Families!$A$5:$I$196,2,0)),0)</f>
        <v>0</v>
      </c>
      <c r="F457" s="157"/>
      <c r="G457" s="157"/>
      <c r="H457" s="158"/>
      <c r="I457" s="159">
        <f>IF(F457=0,0,(H457*(VLOOKUP(F457,'Fee Schedule'!$C$2:$D$40,2,FALSE))))</f>
        <v>0</v>
      </c>
      <c r="J457" s="160" t="b">
        <f>IF(D457&gt;0,(IF(F457='Fee Schedule'!$C$2,'Fee Schedule'!$G$2,(IF(F457='Fee Schedule'!$C$3,'Fee Schedule'!$G$2,(IF(F457='Fee Schedule'!$C$4,'Fee Schedule'!$G$2,(IF(F457='Fee Schedule'!$C$5,'Fee Schedule'!$G$2,(IF(F457='Fee Schedule'!$C$6,'Fee Schedule'!$G$2,(IF(F457='Fee Schedule'!$C$7,'Fee Schedule'!$G$2,(IF(F457='Fee Schedule'!$C$14,'Fee Schedule'!$G$2,(IF(F457='Fee Schedule'!$C$26,'Fee Schedule'!$G$2,(VLOOKUP(D457,Families!$A$5:$I$196,4,0)))))))))))))))))))</f>
        <v>0</v>
      </c>
      <c r="K457" s="157"/>
      <c r="L457" s="178" t="b">
        <f>IF(D457&gt;0,(VLOOKUP(D457,Families!$A$5:$I$196,5,0)))</f>
        <v>0</v>
      </c>
      <c r="M457" s="222"/>
      <c r="N457" s="209"/>
      <c r="O457" s="208"/>
      <c r="P457" s="208"/>
      <c r="Q457" s="208"/>
      <c r="R457" s="208"/>
      <c r="S457" s="208"/>
      <c r="T457" s="162">
        <f>IF(D457&gt;0,(VLOOKUP(D457,Families!$A$5:$I$196,3,0)),0)</f>
        <v>0</v>
      </c>
      <c r="U457" s="163">
        <f>IF(D457&gt;0,(VLOOKUP(D457,Families!$A$5:$I$196,7,0)),0)</f>
        <v>0</v>
      </c>
      <c r="V457" s="171">
        <f>IF(D457&gt;0,(VLOOKUP(D457,Families!$A$5:$I$196,8,0)),0)</f>
        <v>0</v>
      </c>
      <c r="W457" s="172">
        <f>IF(D457&gt;0,(VLOOKUP(D457,Families!$A$5:$I$196,9,0)),0)</f>
        <v>0</v>
      </c>
    </row>
    <row r="458" spans="1:23" s="173" customFormat="1" ht="15" customHeight="1" x14ac:dyDescent="0.3">
      <c r="A458" s="257"/>
      <c r="B458" s="258"/>
      <c r="C458" s="258"/>
      <c r="D458" s="250"/>
      <c r="E458" s="156">
        <f>IF(D458&gt;0,(VLOOKUP(D458,Families!$A$5:$I$196,2,0)),0)</f>
        <v>0</v>
      </c>
      <c r="F458" s="157"/>
      <c r="G458" s="157"/>
      <c r="H458" s="158"/>
      <c r="I458" s="159">
        <f>IF(F458=0,0,(H458*(VLOOKUP(F458,'Fee Schedule'!$C$2:$D$40,2,FALSE))))</f>
        <v>0</v>
      </c>
      <c r="J458" s="160" t="b">
        <f>IF(D458&gt;0,(IF(F458='Fee Schedule'!$C$2,'Fee Schedule'!$G$2,(IF(F458='Fee Schedule'!$C$3,'Fee Schedule'!$G$2,(IF(F458='Fee Schedule'!$C$4,'Fee Schedule'!$G$2,(IF(F458='Fee Schedule'!$C$5,'Fee Schedule'!$G$2,(IF(F458='Fee Schedule'!$C$6,'Fee Schedule'!$G$2,(IF(F458='Fee Schedule'!$C$7,'Fee Schedule'!$G$2,(IF(F458='Fee Schedule'!$C$14,'Fee Schedule'!$G$2,(IF(F458='Fee Schedule'!$C$26,'Fee Schedule'!$G$2,(VLOOKUP(D458,Families!$A$5:$I$196,4,0)))))))))))))))))))</f>
        <v>0</v>
      </c>
      <c r="K458" s="157"/>
      <c r="L458" s="178" t="b">
        <f>IF(D458&gt;0,(VLOOKUP(D458,Families!$A$5:$I$196,5,0)))</f>
        <v>0</v>
      </c>
      <c r="M458" s="222"/>
      <c r="N458" s="209"/>
      <c r="O458" s="208"/>
      <c r="P458" s="208"/>
      <c r="Q458" s="208"/>
      <c r="R458" s="208"/>
      <c r="S458" s="208"/>
      <c r="T458" s="162">
        <f>IF(D458&gt;0,(VLOOKUP(D458,Families!$A$5:$I$196,3,0)),0)</f>
        <v>0</v>
      </c>
      <c r="U458" s="163">
        <f>IF(D458&gt;0,(VLOOKUP(D458,Families!$A$5:$I$196,7,0)),0)</f>
        <v>0</v>
      </c>
      <c r="V458" s="171">
        <f>IF(D458&gt;0,(VLOOKUP(D458,Families!$A$5:$I$196,8,0)),0)</f>
        <v>0</v>
      </c>
      <c r="W458" s="172">
        <f>IF(D458&gt;0,(VLOOKUP(D458,Families!$A$5:$I$196,9,0)),0)</f>
        <v>0</v>
      </c>
    </row>
    <row r="459" spans="1:23" s="173" customFormat="1" ht="15" customHeight="1" x14ac:dyDescent="0.3">
      <c r="A459" s="257"/>
      <c r="B459" s="258"/>
      <c r="C459" s="258"/>
      <c r="D459" s="250"/>
      <c r="E459" s="156">
        <f>IF(D459&gt;0,(VLOOKUP(D459,Families!$A$5:$I$196,2,0)),0)</f>
        <v>0</v>
      </c>
      <c r="F459" s="157"/>
      <c r="G459" s="157"/>
      <c r="H459" s="158"/>
      <c r="I459" s="159">
        <f>IF(F459=0,0,(H459*(VLOOKUP(F459,'Fee Schedule'!$C$2:$D$40,2,FALSE))))</f>
        <v>0</v>
      </c>
      <c r="J459" s="160" t="b">
        <f>IF(D459&gt;0,(IF(F459='Fee Schedule'!$C$2,'Fee Schedule'!$G$2,(IF(F459='Fee Schedule'!$C$3,'Fee Schedule'!$G$2,(IF(F459='Fee Schedule'!$C$4,'Fee Schedule'!$G$2,(IF(F459='Fee Schedule'!$C$5,'Fee Schedule'!$G$2,(IF(F459='Fee Schedule'!$C$6,'Fee Schedule'!$G$2,(IF(F459='Fee Schedule'!$C$7,'Fee Schedule'!$G$2,(IF(F459='Fee Schedule'!$C$14,'Fee Schedule'!$G$2,(IF(F459='Fee Schedule'!$C$26,'Fee Schedule'!$G$2,(VLOOKUP(D459,Families!$A$5:$I$196,4,0)))))))))))))))))))</f>
        <v>0</v>
      </c>
      <c r="K459" s="157"/>
      <c r="L459" s="178" t="b">
        <f>IF(D459&gt;0,(VLOOKUP(D459,Families!$A$5:$I$196,5,0)))</f>
        <v>0</v>
      </c>
      <c r="M459" s="222"/>
      <c r="N459" s="209"/>
      <c r="O459" s="208"/>
      <c r="P459" s="208"/>
      <c r="Q459" s="208"/>
      <c r="R459" s="208"/>
      <c r="S459" s="208"/>
      <c r="T459" s="162">
        <f>IF(D459&gt;0,(VLOOKUP(D459,Families!$A$5:$I$196,3,0)),0)</f>
        <v>0</v>
      </c>
      <c r="U459" s="163">
        <f>IF(D459&gt;0,(VLOOKUP(D459,Families!$A$5:$I$196,7,0)),0)</f>
        <v>0</v>
      </c>
      <c r="V459" s="171">
        <f>IF(D459&gt;0,(VLOOKUP(D459,Families!$A$5:$I$196,8,0)),0)</f>
        <v>0</v>
      </c>
      <c r="W459" s="172">
        <f>IF(D459&gt;0,(VLOOKUP(D459,Families!$A$5:$I$196,9,0)),0)</f>
        <v>0</v>
      </c>
    </row>
    <row r="460" spans="1:23" s="173" customFormat="1" ht="15" customHeight="1" x14ac:dyDescent="0.3">
      <c r="A460" s="257"/>
      <c r="B460" s="258"/>
      <c r="C460" s="258"/>
      <c r="D460" s="250"/>
      <c r="E460" s="156">
        <f>IF(D460&gt;0,(VLOOKUP(D460,Families!$A$5:$I$196,2,0)),0)</f>
        <v>0</v>
      </c>
      <c r="F460" s="157"/>
      <c r="G460" s="157"/>
      <c r="H460" s="158"/>
      <c r="I460" s="159">
        <f>IF(F460=0,0,(H460*(VLOOKUP(F460,'Fee Schedule'!$C$2:$D$40,2,FALSE))))</f>
        <v>0</v>
      </c>
      <c r="J460" s="160" t="b">
        <f>IF(D460&gt;0,(IF(F460='Fee Schedule'!$C$2,'Fee Schedule'!$G$2,(IF(F460='Fee Schedule'!$C$3,'Fee Schedule'!$G$2,(IF(F460='Fee Schedule'!$C$4,'Fee Schedule'!$G$2,(IF(F460='Fee Schedule'!$C$5,'Fee Schedule'!$G$2,(IF(F460='Fee Schedule'!$C$6,'Fee Schedule'!$G$2,(IF(F460='Fee Schedule'!$C$7,'Fee Schedule'!$G$2,(IF(F460='Fee Schedule'!$C$14,'Fee Schedule'!$G$2,(IF(F460='Fee Schedule'!$C$26,'Fee Schedule'!$G$2,(VLOOKUP(D460,Families!$A$5:$I$196,4,0)))))))))))))))))))</f>
        <v>0</v>
      </c>
      <c r="K460" s="157"/>
      <c r="L460" s="178" t="b">
        <f>IF(D460&gt;0,(VLOOKUP(D460,Families!$A$5:$I$196,5,0)))</f>
        <v>0</v>
      </c>
      <c r="M460" s="222"/>
      <c r="N460" s="209"/>
      <c r="O460" s="208"/>
      <c r="P460" s="208"/>
      <c r="Q460" s="208"/>
      <c r="R460" s="208"/>
      <c r="S460" s="208"/>
      <c r="T460" s="162">
        <f>IF(D460&gt;0,(VLOOKUP(D460,Families!$A$5:$I$196,3,0)),0)</f>
        <v>0</v>
      </c>
      <c r="U460" s="163">
        <f>IF(D460&gt;0,(VLOOKUP(D460,Families!$A$5:$I$196,7,0)),0)</f>
        <v>0</v>
      </c>
      <c r="V460" s="171">
        <f>IF(D460&gt;0,(VLOOKUP(D460,Families!$A$5:$I$196,8,0)),0)</f>
        <v>0</v>
      </c>
      <c r="W460" s="172">
        <f>IF(D460&gt;0,(VLOOKUP(D460,Families!$A$5:$I$196,9,0)),0)</f>
        <v>0</v>
      </c>
    </row>
    <row r="461" spans="1:23" s="173" customFormat="1" ht="15" customHeight="1" x14ac:dyDescent="0.3">
      <c r="A461" s="257"/>
      <c r="B461" s="258"/>
      <c r="C461" s="258"/>
      <c r="D461" s="250"/>
      <c r="E461" s="156">
        <f>IF(D461&gt;0,(VLOOKUP(D461,Families!$A$5:$I$196,2,0)),0)</f>
        <v>0</v>
      </c>
      <c r="F461" s="157"/>
      <c r="G461" s="157"/>
      <c r="H461" s="158"/>
      <c r="I461" s="159">
        <f>IF(F461=0,0,(H461*(VLOOKUP(F461,'Fee Schedule'!$C$2:$D$40,2,FALSE))))</f>
        <v>0</v>
      </c>
      <c r="J461" s="160" t="b">
        <f>IF(D461&gt;0,(IF(F461='Fee Schedule'!$C$2,'Fee Schedule'!$G$2,(IF(F461='Fee Schedule'!$C$3,'Fee Schedule'!$G$2,(IF(F461='Fee Schedule'!$C$4,'Fee Schedule'!$G$2,(IF(F461='Fee Schedule'!$C$5,'Fee Schedule'!$G$2,(IF(F461='Fee Schedule'!$C$6,'Fee Schedule'!$G$2,(IF(F461='Fee Schedule'!$C$7,'Fee Schedule'!$G$2,(IF(F461='Fee Schedule'!$C$14,'Fee Schedule'!$G$2,(IF(F461='Fee Schedule'!$C$26,'Fee Schedule'!$G$2,(VLOOKUP(D461,Families!$A$5:$I$196,4,0)))))))))))))))))))</f>
        <v>0</v>
      </c>
      <c r="K461" s="157"/>
      <c r="L461" s="178" t="b">
        <f>IF(D461&gt;0,(VLOOKUP(D461,Families!$A$5:$I$196,5,0)))</f>
        <v>0</v>
      </c>
      <c r="M461" s="222"/>
      <c r="N461" s="209"/>
      <c r="O461" s="208"/>
      <c r="P461" s="208"/>
      <c r="Q461" s="208"/>
      <c r="R461" s="208"/>
      <c r="S461" s="208"/>
      <c r="T461" s="162">
        <f>IF(D461&gt;0,(VLOOKUP(D461,Families!$A$5:$I$196,3,0)),0)</f>
        <v>0</v>
      </c>
      <c r="U461" s="163">
        <f>IF(D461&gt;0,(VLOOKUP(D461,Families!$A$5:$I$196,7,0)),0)</f>
        <v>0</v>
      </c>
      <c r="V461" s="171">
        <f>IF(D461&gt;0,(VLOOKUP(D461,Families!$A$5:$I$196,8,0)),0)</f>
        <v>0</v>
      </c>
      <c r="W461" s="172">
        <f>IF(D461&gt;0,(VLOOKUP(D461,Families!$A$5:$I$196,9,0)),0)</f>
        <v>0</v>
      </c>
    </row>
    <row r="462" spans="1:23" s="173" customFormat="1" ht="15" customHeight="1" x14ac:dyDescent="0.3">
      <c r="A462" s="257"/>
      <c r="B462" s="258"/>
      <c r="C462" s="258"/>
      <c r="D462" s="250"/>
      <c r="E462" s="156">
        <f>IF(D462&gt;0,(VLOOKUP(D462,Families!$A$5:$I$196,2,0)),0)</f>
        <v>0</v>
      </c>
      <c r="F462" s="157"/>
      <c r="G462" s="157"/>
      <c r="H462" s="158"/>
      <c r="I462" s="159">
        <f>IF(F462=0,0,(H462*(VLOOKUP(F462,'Fee Schedule'!$C$2:$D$40,2,FALSE))))</f>
        <v>0</v>
      </c>
      <c r="J462" s="160" t="b">
        <f>IF(D462&gt;0,(IF(F462='Fee Schedule'!$C$2,'Fee Schedule'!$G$2,(IF(F462='Fee Schedule'!$C$3,'Fee Schedule'!$G$2,(IF(F462='Fee Schedule'!$C$4,'Fee Schedule'!$G$2,(IF(F462='Fee Schedule'!$C$5,'Fee Schedule'!$G$2,(IF(F462='Fee Schedule'!$C$6,'Fee Schedule'!$G$2,(IF(F462='Fee Schedule'!$C$7,'Fee Schedule'!$G$2,(IF(F462='Fee Schedule'!$C$14,'Fee Schedule'!$G$2,(IF(F462='Fee Schedule'!$C$26,'Fee Schedule'!$G$2,(VLOOKUP(D462,Families!$A$5:$I$196,4,0)))))))))))))))))))</f>
        <v>0</v>
      </c>
      <c r="K462" s="157"/>
      <c r="L462" s="178" t="b">
        <f>IF(D462&gt;0,(VLOOKUP(D462,Families!$A$5:$I$196,5,0)))</f>
        <v>0</v>
      </c>
      <c r="M462" s="222"/>
      <c r="N462" s="209"/>
      <c r="O462" s="208"/>
      <c r="P462" s="208"/>
      <c r="Q462" s="208"/>
      <c r="R462" s="208"/>
      <c r="S462" s="208"/>
      <c r="T462" s="162">
        <f>IF(D462&gt;0,(VLOOKUP(D462,Families!$A$5:$I$196,3,0)),0)</f>
        <v>0</v>
      </c>
      <c r="U462" s="163">
        <f>IF(D462&gt;0,(VLOOKUP(D462,Families!$A$5:$I$196,7,0)),0)</f>
        <v>0</v>
      </c>
      <c r="V462" s="171">
        <f>IF(D462&gt;0,(VLOOKUP(D462,Families!$A$5:$I$196,8,0)),0)</f>
        <v>0</v>
      </c>
      <c r="W462" s="172">
        <f>IF(D462&gt;0,(VLOOKUP(D462,Families!$A$5:$I$196,9,0)),0)</f>
        <v>0</v>
      </c>
    </row>
    <row r="463" spans="1:23" s="173" customFormat="1" ht="15" customHeight="1" x14ac:dyDescent="0.3">
      <c r="A463" s="257"/>
      <c r="B463" s="258"/>
      <c r="C463" s="258"/>
      <c r="D463" s="250"/>
      <c r="E463" s="156">
        <f>IF(D463&gt;0,(VLOOKUP(D463,Families!$A$5:$I$196,2,0)),0)</f>
        <v>0</v>
      </c>
      <c r="F463" s="157"/>
      <c r="G463" s="157"/>
      <c r="H463" s="158"/>
      <c r="I463" s="159">
        <f>IF(F463=0,0,(H463*(VLOOKUP(F463,'Fee Schedule'!$C$2:$D$40,2,FALSE))))</f>
        <v>0</v>
      </c>
      <c r="J463" s="160" t="b">
        <f>IF(D463&gt;0,(IF(F463='Fee Schedule'!$C$2,'Fee Schedule'!$G$2,(IF(F463='Fee Schedule'!$C$3,'Fee Schedule'!$G$2,(IF(F463='Fee Schedule'!$C$4,'Fee Schedule'!$G$2,(IF(F463='Fee Schedule'!$C$5,'Fee Schedule'!$G$2,(IF(F463='Fee Schedule'!$C$6,'Fee Schedule'!$G$2,(IF(F463='Fee Schedule'!$C$7,'Fee Schedule'!$G$2,(IF(F463='Fee Schedule'!$C$14,'Fee Schedule'!$G$2,(IF(F463='Fee Schedule'!$C$26,'Fee Schedule'!$G$2,(VLOOKUP(D463,Families!$A$5:$I$196,4,0)))))))))))))))))))</f>
        <v>0</v>
      </c>
      <c r="K463" s="157"/>
      <c r="L463" s="178" t="b">
        <f>IF(D463&gt;0,(VLOOKUP(D463,Families!$A$5:$I$196,5,0)))</f>
        <v>0</v>
      </c>
      <c r="M463" s="222"/>
      <c r="N463" s="209"/>
      <c r="O463" s="208"/>
      <c r="P463" s="208"/>
      <c r="Q463" s="208"/>
      <c r="R463" s="208"/>
      <c r="S463" s="208"/>
      <c r="T463" s="162">
        <f>IF(D463&gt;0,(VLOOKUP(D463,Families!$A$5:$I$196,3,0)),0)</f>
        <v>0</v>
      </c>
      <c r="U463" s="163">
        <f>IF(D463&gt;0,(VLOOKUP(D463,Families!$A$5:$I$196,7,0)),0)</f>
        <v>0</v>
      </c>
      <c r="V463" s="171">
        <f>IF(D463&gt;0,(VLOOKUP(D463,Families!$A$5:$I$196,8,0)),0)</f>
        <v>0</v>
      </c>
      <c r="W463" s="172">
        <f>IF(D463&gt;0,(VLOOKUP(D463,Families!$A$5:$I$196,9,0)),0)</f>
        <v>0</v>
      </c>
    </row>
    <row r="464" spans="1:23" s="173" customFormat="1" ht="15" customHeight="1" x14ac:dyDescent="0.3">
      <c r="A464" s="257"/>
      <c r="B464" s="258"/>
      <c r="C464" s="258"/>
      <c r="D464" s="250"/>
      <c r="E464" s="156">
        <f>IF(D464&gt;0,(VLOOKUP(D464,Families!$A$5:$I$196,2,0)),0)</f>
        <v>0</v>
      </c>
      <c r="F464" s="157"/>
      <c r="G464" s="157"/>
      <c r="H464" s="158"/>
      <c r="I464" s="159">
        <f>IF(F464=0,0,(H464*(VLOOKUP(F464,'Fee Schedule'!$C$2:$D$40,2,FALSE))))</f>
        <v>0</v>
      </c>
      <c r="J464" s="160" t="b">
        <f>IF(D464&gt;0,(IF(F464='Fee Schedule'!$C$2,'Fee Schedule'!$G$2,(IF(F464='Fee Schedule'!$C$3,'Fee Schedule'!$G$2,(IF(F464='Fee Schedule'!$C$4,'Fee Schedule'!$G$2,(IF(F464='Fee Schedule'!$C$5,'Fee Schedule'!$G$2,(IF(F464='Fee Schedule'!$C$6,'Fee Schedule'!$G$2,(IF(F464='Fee Schedule'!$C$7,'Fee Schedule'!$G$2,(IF(F464='Fee Schedule'!$C$14,'Fee Schedule'!$G$2,(IF(F464='Fee Schedule'!$C$26,'Fee Schedule'!$G$2,(VLOOKUP(D464,Families!$A$5:$I$196,4,0)))))))))))))))))))</f>
        <v>0</v>
      </c>
      <c r="K464" s="157"/>
      <c r="L464" s="178" t="b">
        <f>IF(D464&gt;0,(VLOOKUP(D464,Families!$A$5:$I$196,5,0)))</f>
        <v>0</v>
      </c>
      <c r="M464" s="222"/>
      <c r="N464" s="209"/>
      <c r="O464" s="208"/>
      <c r="P464" s="208"/>
      <c r="Q464" s="208"/>
      <c r="R464" s="208"/>
      <c r="S464" s="208"/>
      <c r="T464" s="162">
        <f>IF(D464&gt;0,(VLOOKUP(D464,Families!$A$5:$I$196,3,0)),0)</f>
        <v>0</v>
      </c>
      <c r="U464" s="163">
        <f>IF(D464&gt;0,(VLOOKUP(D464,Families!$A$5:$I$196,7,0)),0)</f>
        <v>0</v>
      </c>
      <c r="V464" s="171">
        <f>IF(D464&gt;0,(VLOOKUP(D464,Families!$A$5:$I$196,8,0)),0)</f>
        <v>0</v>
      </c>
      <c r="W464" s="172">
        <f>IF(D464&gt;0,(VLOOKUP(D464,Families!$A$5:$I$196,9,0)),0)</f>
        <v>0</v>
      </c>
    </row>
    <row r="465" spans="1:23" s="173" customFormat="1" ht="15" customHeight="1" x14ac:dyDescent="0.3">
      <c r="A465" s="257"/>
      <c r="B465" s="258"/>
      <c r="C465" s="258"/>
      <c r="D465" s="250"/>
      <c r="E465" s="156">
        <f>IF(D465&gt;0,(VLOOKUP(D465,Families!$A$5:$I$196,2,0)),0)</f>
        <v>0</v>
      </c>
      <c r="F465" s="157"/>
      <c r="G465" s="157"/>
      <c r="H465" s="158"/>
      <c r="I465" s="159">
        <f>IF(F465=0,0,(H465*(VLOOKUP(F465,'Fee Schedule'!$C$2:$D$40,2,FALSE))))</f>
        <v>0</v>
      </c>
      <c r="J465" s="160" t="b">
        <f>IF(D465&gt;0,(IF(F465='Fee Schedule'!$C$2,'Fee Schedule'!$G$2,(IF(F465='Fee Schedule'!$C$3,'Fee Schedule'!$G$2,(IF(F465='Fee Schedule'!$C$4,'Fee Schedule'!$G$2,(IF(F465='Fee Schedule'!$C$5,'Fee Schedule'!$G$2,(IF(F465='Fee Schedule'!$C$6,'Fee Schedule'!$G$2,(IF(F465='Fee Schedule'!$C$7,'Fee Schedule'!$G$2,(IF(F465='Fee Schedule'!$C$14,'Fee Schedule'!$G$2,(IF(F465='Fee Schedule'!$C$26,'Fee Schedule'!$G$2,(VLOOKUP(D465,Families!$A$5:$I$196,4,0)))))))))))))))))))</f>
        <v>0</v>
      </c>
      <c r="K465" s="157"/>
      <c r="L465" s="178" t="b">
        <f>IF(D465&gt;0,(VLOOKUP(D465,Families!$A$5:$I$196,5,0)))</f>
        <v>0</v>
      </c>
      <c r="M465" s="222"/>
      <c r="N465" s="209"/>
      <c r="O465" s="208"/>
      <c r="P465" s="208"/>
      <c r="Q465" s="208"/>
      <c r="R465" s="208"/>
      <c r="S465" s="208"/>
      <c r="T465" s="162">
        <f>IF(D465&gt;0,(VLOOKUP(D465,Families!$A$5:$I$196,3,0)),0)</f>
        <v>0</v>
      </c>
      <c r="U465" s="163">
        <f>IF(D465&gt;0,(VLOOKUP(D465,Families!$A$5:$I$196,7,0)),0)</f>
        <v>0</v>
      </c>
      <c r="V465" s="171">
        <f>IF(D465&gt;0,(VLOOKUP(D465,Families!$A$5:$I$196,8,0)),0)</f>
        <v>0</v>
      </c>
      <c r="W465" s="172">
        <f>IF(D465&gt;0,(VLOOKUP(D465,Families!$A$5:$I$196,9,0)),0)</f>
        <v>0</v>
      </c>
    </row>
    <row r="466" spans="1:23" s="173" customFormat="1" ht="15" customHeight="1" x14ac:dyDescent="0.3">
      <c r="A466" s="257"/>
      <c r="B466" s="258"/>
      <c r="C466" s="258"/>
      <c r="D466" s="250"/>
      <c r="E466" s="156">
        <f>IF(D466&gt;0,(VLOOKUP(D466,Families!$A$5:$I$196,2,0)),0)</f>
        <v>0</v>
      </c>
      <c r="F466" s="157"/>
      <c r="G466" s="157"/>
      <c r="H466" s="158"/>
      <c r="I466" s="159">
        <f>IF(F466=0,0,(H466*(VLOOKUP(F466,'Fee Schedule'!$C$2:$D$40,2,FALSE))))</f>
        <v>0</v>
      </c>
      <c r="J466" s="160" t="b">
        <f>IF(D466&gt;0,(IF(F466='Fee Schedule'!$C$2,'Fee Schedule'!$G$2,(IF(F466='Fee Schedule'!$C$3,'Fee Schedule'!$G$2,(IF(F466='Fee Schedule'!$C$4,'Fee Schedule'!$G$2,(IF(F466='Fee Schedule'!$C$5,'Fee Schedule'!$G$2,(IF(F466='Fee Schedule'!$C$6,'Fee Schedule'!$G$2,(IF(F466='Fee Schedule'!$C$7,'Fee Schedule'!$G$2,(IF(F466='Fee Schedule'!$C$14,'Fee Schedule'!$G$2,(IF(F466='Fee Schedule'!$C$26,'Fee Schedule'!$G$2,(VLOOKUP(D466,Families!$A$5:$I$196,4,0)))))))))))))))))))</f>
        <v>0</v>
      </c>
      <c r="K466" s="157"/>
      <c r="L466" s="178" t="b">
        <f>IF(D466&gt;0,(VLOOKUP(D466,Families!$A$5:$I$196,5,0)))</f>
        <v>0</v>
      </c>
      <c r="M466" s="222"/>
      <c r="N466" s="209"/>
      <c r="O466" s="208"/>
      <c r="P466" s="208"/>
      <c r="Q466" s="208"/>
      <c r="R466" s="208"/>
      <c r="S466" s="208"/>
      <c r="T466" s="162">
        <f>IF(D466&gt;0,(VLOOKUP(D466,Families!$A$5:$I$196,3,0)),0)</f>
        <v>0</v>
      </c>
      <c r="U466" s="163">
        <f>IF(D466&gt;0,(VLOOKUP(D466,Families!$A$5:$I$196,7,0)),0)</f>
        <v>0</v>
      </c>
      <c r="V466" s="171">
        <f>IF(D466&gt;0,(VLOOKUP(D466,Families!$A$5:$I$196,8,0)),0)</f>
        <v>0</v>
      </c>
      <c r="W466" s="172">
        <f>IF(D466&gt;0,(VLOOKUP(D466,Families!$A$5:$I$196,9,0)),0)</f>
        <v>0</v>
      </c>
    </row>
    <row r="467" spans="1:23" s="173" customFormat="1" ht="15" customHeight="1" x14ac:dyDescent="0.3">
      <c r="A467" s="257"/>
      <c r="B467" s="258"/>
      <c r="C467" s="258"/>
      <c r="D467" s="250"/>
      <c r="E467" s="156">
        <f>IF(D467&gt;0,(VLOOKUP(D467,Families!$A$5:$I$196,2,0)),0)</f>
        <v>0</v>
      </c>
      <c r="F467" s="157"/>
      <c r="G467" s="157"/>
      <c r="H467" s="158"/>
      <c r="I467" s="159">
        <f>IF(F467=0,0,(H467*(VLOOKUP(F467,'Fee Schedule'!$C$2:$D$40,2,FALSE))))</f>
        <v>0</v>
      </c>
      <c r="J467" s="160" t="b">
        <f>IF(D467&gt;0,(IF(F467='Fee Schedule'!$C$2,'Fee Schedule'!$G$2,(IF(F467='Fee Schedule'!$C$3,'Fee Schedule'!$G$2,(IF(F467='Fee Schedule'!$C$4,'Fee Schedule'!$G$2,(IF(F467='Fee Schedule'!$C$5,'Fee Schedule'!$G$2,(IF(F467='Fee Schedule'!$C$6,'Fee Schedule'!$G$2,(IF(F467='Fee Schedule'!$C$7,'Fee Schedule'!$G$2,(IF(F467='Fee Schedule'!$C$14,'Fee Schedule'!$G$2,(IF(F467='Fee Schedule'!$C$26,'Fee Schedule'!$G$2,(VLOOKUP(D467,Families!$A$5:$I$196,4,0)))))))))))))))))))</f>
        <v>0</v>
      </c>
      <c r="K467" s="157"/>
      <c r="L467" s="178" t="b">
        <f>IF(D467&gt;0,(VLOOKUP(D467,Families!$A$5:$I$196,5,0)))</f>
        <v>0</v>
      </c>
      <c r="M467" s="222"/>
      <c r="N467" s="209"/>
      <c r="O467" s="208"/>
      <c r="P467" s="208"/>
      <c r="Q467" s="208"/>
      <c r="R467" s="208"/>
      <c r="S467" s="208"/>
      <c r="T467" s="162">
        <f>IF(D467&gt;0,(VLOOKUP(D467,Families!$A$5:$I$196,3,0)),0)</f>
        <v>0</v>
      </c>
      <c r="U467" s="163">
        <f>IF(D467&gt;0,(VLOOKUP(D467,Families!$A$5:$I$196,7,0)),0)</f>
        <v>0</v>
      </c>
      <c r="V467" s="171">
        <f>IF(D467&gt;0,(VLOOKUP(D467,Families!$A$5:$I$196,8,0)),0)</f>
        <v>0</v>
      </c>
      <c r="W467" s="172">
        <f>IF(D467&gt;0,(VLOOKUP(D467,Families!$A$5:$I$196,9,0)),0)</f>
        <v>0</v>
      </c>
    </row>
    <row r="468" spans="1:23" s="173" customFormat="1" ht="15" customHeight="1" x14ac:dyDescent="0.3">
      <c r="A468" s="257"/>
      <c r="B468" s="258"/>
      <c r="C468" s="258"/>
      <c r="D468" s="250"/>
      <c r="E468" s="156">
        <f>IF(D468&gt;0,(VLOOKUP(D468,Families!$A$5:$I$196,2,0)),0)</f>
        <v>0</v>
      </c>
      <c r="F468" s="157"/>
      <c r="G468" s="157"/>
      <c r="H468" s="158"/>
      <c r="I468" s="159">
        <f>IF(F468=0,0,(H468*(VLOOKUP(F468,'Fee Schedule'!$C$2:$D$40,2,FALSE))))</f>
        <v>0</v>
      </c>
      <c r="J468" s="160" t="b">
        <f>IF(D468&gt;0,(IF(F468='Fee Schedule'!$C$2,'Fee Schedule'!$G$2,(IF(F468='Fee Schedule'!$C$3,'Fee Schedule'!$G$2,(IF(F468='Fee Schedule'!$C$4,'Fee Schedule'!$G$2,(IF(F468='Fee Schedule'!$C$5,'Fee Schedule'!$G$2,(IF(F468='Fee Schedule'!$C$6,'Fee Schedule'!$G$2,(IF(F468='Fee Schedule'!$C$7,'Fee Schedule'!$G$2,(IF(F468='Fee Schedule'!$C$14,'Fee Schedule'!$G$2,(IF(F468='Fee Schedule'!$C$26,'Fee Schedule'!$G$2,(VLOOKUP(D468,Families!$A$5:$I$196,4,0)))))))))))))))))))</f>
        <v>0</v>
      </c>
      <c r="K468" s="157"/>
      <c r="L468" s="178" t="b">
        <f>IF(D468&gt;0,(VLOOKUP(D468,Families!$A$5:$I$196,5,0)))</f>
        <v>0</v>
      </c>
      <c r="M468" s="222"/>
      <c r="N468" s="209"/>
      <c r="O468" s="208"/>
      <c r="P468" s="208"/>
      <c r="Q468" s="208"/>
      <c r="R468" s="208"/>
      <c r="S468" s="208"/>
      <c r="T468" s="162">
        <f>IF(D468&gt;0,(VLOOKUP(D468,Families!$A$5:$I$196,3,0)),0)</f>
        <v>0</v>
      </c>
      <c r="U468" s="163">
        <f>IF(D468&gt;0,(VLOOKUP(D468,Families!$A$5:$I$196,7,0)),0)</f>
        <v>0</v>
      </c>
      <c r="V468" s="171">
        <f>IF(D468&gt;0,(VLOOKUP(D468,Families!$A$5:$I$196,8,0)),0)</f>
        <v>0</v>
      </c>
      <c r="W468" s="172">
        <f>IF(D468&gt;0,(VLOOKUP(D468,Families!$A$5:$I$196,9,0)),0)</f>
        <v>0</v>
      </c>
    </row>
    <row r="469" spans="1:23" s="173" customFormat="1" ht="15" customHeight="1" x14ac:dyDescent="0.3">
      <c r="A469" s="257"/>
      <c r="B469" s="258"/>
      <c r="C469" s="258"/>
      <c r="D469" s="250"/>
      <c r="E469" s="156">
        <f>IF(D469&gt;0,(VLOOKUP(D469,Families!$A$5:$I$196,2,0)),0)</f>
        <v>0</v>
      </c>
      <c r="F469" s="157"/>
      <c r="G469" s="157"/>
      <c r="H469" s="158"/>
      <c r="I469" s="159">
        <f>IF(F469=0,0,(H469*(VLOOKUP(F469,'Fee Schedule'!$C$2:$D$40,2,FALSE))))</f>
        <v>0</v>
      </c>
      <c r="J469" s="160" t="b">
        <f>IF(D469&gt;0,(IF(F469='Fee Schedule'!$C$2,'Fee Schedule'!$G$2,(IF(F469='Fee Schedule'!$C$3,'Fee Schedule'!$G$2,(IF(F469='Fee Schedule'!$C$4,'Fee Schedule'!$G$2,(IF(F469='Fee Schedule'!$C$5,'Fee Schedule'!$G$2,(IF(F469='Fee Schedule'!$C$6,'Fee Schedule'!$G$2,(IF(F469='Fee Schedule'!$C$7,'Fee Schedule'!$G$2,(IF(F469='Fee Schedule'!$C$14,'Fee Schedule'!$G$2,(IF(F469='Fee Schedule'!$C$26,'Fee Schedule'!$G$2,(VLOOKUP(D469,Families!$A$5:$I$196,4,0)))))))))))))))))))</f>
        <v>0</v>
      </c>
      <c r="K469" s="157"/>
      <c r="L469" s="178" t="b">
        <f>IF(D469&gt;0,(VLOOKUP(D469,Families!$A$5:$I$196,5,0)))</f>
        <v>0</v>
      </c>
      <c r="M469" s="222"/>
      <c r="N469" s="209"/>
      <c r="O469" s="208"/>
      <c r="P469" s="208"/>
      <c r="Q469" s="208"/>
      <c r="R469" s="208"/>
      <c r="S469" s="208"/>
      <c r="T469" s="162">
        <f>IF(D469&gt;0,(VLOOKUP(D469,Families!$A$5:$I$196,3,0)),0)</f>
        <v>0</v>
      </c>
      <c r="U469" s="163">
        <f>IF(D469&gt;0,(VLOOKUP(D469,Families!$A$5:$I$196,7,0)),0)</f>
        <v>0</v>
      </c>
      <c r="V469" s="171">
        <f>IF(D469&gt;0,(VLOOKUP(D469,Families!$A$5:$I$196,8,0)),0)</f>
        <v>0</v>
      </c>
      <c r="W469" s="172">
        <f>IF(D469&gt;0,(VLOOKUP(D469,Families!$A$5:$I$196,9,0)),0)</f>
        <v>0</v>
      </c>
    </row>
    <row r="470" spans="1:23" s="173" customFormat="1" ht="15" customHeight="1" x14ac:dyDescent="0.3">
      <c r="A470" s="257"/>
      <c r="B470" s="258"/>
      <c r="C470" s="258"/>
      <c r="D470" s="250"/>
      <c r="E470" s="156">
        <f>IF(D470&gt;0,(VLOOKUP(D470,Families!$A$5:$I$196,2,0)),0)</f>
        <v>0</v>
      </c>
      <c r="F470" s="157"/>
      <c r="G470" s="157"/>
      <c r="H470" s="158"/>
      <c r="I470" s="159">
        <f>IF(F470=0,0,(H470*(VLOOKUP(F470,'Fee Schedule'!$C$2:$D$40,2,FALSE))))</f>
        <v>0</v>
      </c>
      <c r="J470" s="160" t="b">
        <f>IF(D470&gt;0,(IF(F470='Fee Schedule'!$C$2,'Fee Schedule'!$G$2,(IF(F470='Fee Schedule'!$C$3,'Fee Schedule'!$G$2,(IF(F470='Fee Schedule'!$C$4,'Fee Schedule'!$G$2,(IF(F470='Fee Schedule'!$C$5,'Fee Schedule'!$G$2,(IF(F470='Fee Schedule'!$C$6,'Fee Schedule'!$G$2,(IF(F470='Fee Schedule'!$C$7,'Fee Schedule'!$G$2,(IF(F470='Fee Schedule'!$C$14,'Fee Schedule'!$G$2,(IF(F470='Fee Schedule'!$C$26,'Fee Schedule'!$G$2,(VLOOKUP(D470,Families!$A$5:$I$196,4,0)))))))))))))))))))</f>
        <v>0</v>
      </c>
      <c r="K470" s="157"/>
      <c r="L470" s="178" t="b">
        <f>IF(D470&gt;0,(VLOOKUP(D470,Families!$A$5:$I$196,5,0)))</f>
        <v>0</v>
      </c>
      <c r="M470" s="222"/>
      <c r="N470" s="209"/>
      <c r="O470" s="208"/>
      <c r="P470" s="208"/>
      <c r="Q470" s="208"/>
      <c r="R470" s="208"/>
      <c r="S470" s="208"/>
      <c r="T470" s="162">
        <f>IF(D470&gt;0,(VLOOKUP(D470,Families!$A$5:$I$196,3,0)),0)</f>
        <v>0</v>
      </c>
      <c r="U470" s="163">
        <f>IF(D470&gt;0,(VLOOKUP(D470,Families!$A$5:$I$196,7,0)),0)</f>
        <v>0</v>
      </c>
      <c r="V470" s="171">
        <f>IF(D470&gt;0,(VLOOKUP(D470,Families!$A$5:$I$196,8,0)),0)</f>
        <v>0</v>
      </c>
      <c r="W470" s="172">
        <f>IF(D466&gt;0,(VLOOKUP(D466,Families!$A$5:$I$196,9,0)),0)</f>
        <v>0</v>
      </c>
    </row>
    <row r="471" spans="1:23" s="173" customFormat="1" ht="15" customHeight="1" x14ac:dyDescent="0.3">
      <c r="A471" s="164"/>
      <c r="B471" s="225"/>
      <c r="C471" s="225"/>
      <c r="D471" s="165"/>
      <c r="E471" s="166"/>
      <c r="F471" s="168">
        <v>97755</v>
      </c>
      <c r="G471" s="168"/>
      <c r="H471" s="167"/>
      <c r="I471" s="159">
        <f>IF(F471=0,0,(H471*(VLOOKUP(F471,'Fee Schedule'!$C$2:$D$38,2,FALSE))))</f>
        <v>0</v>
      </c>
      <c r="J471" s="160" t="s">
        <v>92</v>
      </c>
      <c r="K471" s="157"/>
      <c r="L471" s="165"/>
      <c r="M471" s="161">
        <f>IF(D471&gt;0,(VLOOKUP(D471,Families!$A$5:$I$196,6,0)),0)</f>
        <v>0</v>
      </c>
      <c r="N471" s="209"/>
      <c r="O471" s="209"/>
      <c r="P471" s="209"/>
      <c r="Q471" s="209"/>
      <c r="R471" s="209"/>
      <c r="S471" s="209"/>
      <c r="T471" s="169"/>
      <c r="U471" s="170"/>
      <c r="V471" s="174"/>
      <c r="W471" s="172">
        <f>IF(D467&gt;0,(VLOOKUP(D467,Families!$A$5:$I$196,9,0)),0)</f>
        <v>0</v>
      </c>
    </row>
    <row r="472" spans="1:23" s="173" customFormat="1" ht="15" customHeight="1" x14ac:dyDescent="0.3">
      <c r="A472" s="164"/>
      <c r="B472" s="225"/>
      <c r="C472" s="225"/>
      <c r="D472" s="165"/>
      <c r="E472" s="166"/>
      <c r="F472" s="168" t="s">
        <v>77</v>
      </c>
      <c r="G472" s="168"/>
      <c r="H472" s="167"/>
      <c r="I472" s="159">
        <f>IF(F472=0,0,(H472*(VLOOKUP(F472,'Fee Schedule'!$C$2:$D$38,2,FALSE))))</f>
        <v>0</v>
      </c>
      <c r="J472" s="160" t="s">
        <v>92</v>
      </c>
      <c r="K472" s="157"/>
      <c r="L472" s="165"/>
      <c r="M472" s="161">
        <f>IF(D472&gt;0,(VLOOKUP(D472,Families!$A$5:$I$196,6,0)),0)</f>
        <v>0</v>
      </c>
      <c r="N472" s="209"/>
      <c r="O472" s="209"/>
      <c r="P472" s="209"/>
      <c r="Q472" s="209"/>
      <c r="R472" s="209"/>
      <c r="S472" s="209"/>
      <c r="T472" s="169"/>
      <c r="U472" s="170"/>
      <c r="V472" s="174"/>
      <c r="W472" s="172">
        <f>IF(D468&gt;0,(VLOOKUP(D468,Families!$A$5:$I$196,9,0)),0)</f>
        <v>0</v>
      </c>
    </row>
    <row r="473" spans="1:23" s="173" customFormat="1" ht="15" customHeight="1" x14ac:dyDescent="0.3">
      <c r="A473" s="164"/>
      <c r="B473" s="225"/>
      <c r="C473" s="225"/>
      <c r="D473" s="165"/>
      <c r="E473" s="166"/>
      <c r="F473" s="168" t="s">
        <v>5</v>
      </c>
      <c r="G473" s="168"/>
      <c r="H473" s="167"/>
      <c r="I473" s="159">
        <f>IF(F473=0,0,(H473*(VLOOKUP(F473,'Fee Schedule'!$C$2:$D$38,2,FALSE))))</f>
        <v>0</v>
      </c>
      <c r="J473" s="160" t="s">
        <v>92</v>
      </c>
      <c r="K473" s="157"/>
      <c r="L473" s="165"/>
      <c r="M473" s="161">
        <f>IF(D473&gt;0,(VLOOKUP(D473,Families!$A$5:$I$196,6,0)),0)</f>
        <v>0</v>
      </c>
      <c r="N473" s="209"/>
      <c r="O473" s="209"/>
      <c r="P473" s="209"/>
      <c r="Q473" s="209"/>
      <c r="R473" s="209"/>
      <c r="S473" s="209"/>
      <c r="T473" s="169"/>
      <c r="U473" s="170"/>
      <c r="V473" s="174"/>
      <c r="W473" s="172">
        <f>IF(D469&gt;0,(VLOOKUP(D469,Families!$A$5:$I$196,9,0)),0)</f>
        <v>0</v>
      </c>
    </row>
    <row r="474" spans="1:23" s="173" customFormat="1" ht="15" customHeight="1" x14ac:dyDescent="0.3">
      <c r="A474" s="164"/>
      <c r="B474" s="225"/>
      <c r="C474" s="225"/>
      <c r="D474" s="165"/>
      <c r="E474" s="166"/>
      <c r="F474" s="168">
        <v>99368</v>
      </c>
      <c r="G474" s="168"/>
      <c r="H474" s="167"/>
      <c r="I474" s="159">
        <f>IF(F474=0,0,(H474*(VLOOKUP(F474,'Fee Schedule'!$C$2:$D$38,2,FALSE))))</f>
        <v>0</v>
      </c>
      <c r="J474" s="160" t="s">
        <v>92</v>
      </c>
      <c r="K474" s="157"/>
      <c r="L474" s="165"/>
      <c r="M474" s="161">
        <f>IF(D474&gt;0,(VLOOKUP(D474,Families!$A$5:$I$196,6,0)),0)</f>
        <v>0</v>
      </c>
      <c r="N474" s="209"/>
      <c r="O474" s="209"/>
      <c r="P474" s="209"/>
      <c r="Q474" s="209"/>
      <c r="R474" s="209"/>
      <c r="S474" s="209"/>
      <c r="T474" s="169"/>
      <c r="U474" s="170"/>
      <c r="V474" s="174"/>
      <c r="W474" s="172">
        <f>IF(D470&gt;0,(VLOOKUP(D470,Families!$A$5:$I$196,9,0)),0)</f>
        <v>0</v>
      </c>
    </row>
    <row r="475" spans="1:23" s="173" customFormat="1" ht="15" customHeight="1" x14ac:dyDescent="0.3">
      <c r="A475" s="164"/>
      <c r="B475" s="225"/>
      <c r="C475" s="225"/>
      <c r="D475" s="165"/>
      <c r="E475" s="166"/>
      <c r="F475" s="168" t="s">
        <v>6</v>
      </c>
      <c r="G475" s="168"/>
      <c r="H475" s="167"/>
      <c r="I475" s="159">
        <f>IF(F475=0,0,(H475*(VLOOKUP(F475,'Fee Schedule'!$C$2:$D$38,2,FALSE))))</f>
        <v>0</v>
      </c>
      <c r="J475" s="160" t="s">
        <v>92</v>
      </c>
      <c r="K475" s="157"/>
      <c r="L475" s="165"/>
      <c r="M475" s="161">
        <f>IF(D475&gt;0,(VLOOKUP(D475,Families!$A$5:$I$196,6,0)),0)</f>
        <v>0</v>
      </c>
      <c r="N475" s="209"/>
      <c r="O475" s="209"/>
      <c r="P475" s="209"/>
      <c r="Q475" s="209"/>
      <c r="R475" s="209"/>
      <c r="S475" s="209"/>
      <c r="T475" s="169"/>
      <c r="U475" s="170"/>
      <c r="V475" s="174"/>
      <c r="W475" s="175"/>
    </row>
    <row r="476" spans="1:23" s="173" customFormat="1" ht="15" customHeight="1" x14ac:dyDescent="0.3">
      <c r="A476" s="164"/>
      <c r="B476" s="225"/>
      <c r="C476" s="225"/>
      <c r="D476" s="165"/>
      <c r="E476" s="166"/>
      <c r="F476" s="168" t="s">
        <v>93</v>
      </c>
      <c r="G476" s="168"/>
      <c r="H476" s="167"/>
      <c r="I476" s="159">
        <f>IF(F476=0,0,(H476*(VLOOKUP(F476,'Fee Schedule'!$C$2:$D$38,2,FALSE))))</f>
        <v>0</v>
      </c>
      <c r="J476" s="160" t="s">
        <v>92</v>
      </c>
      <c r="K476" s="157"/>
      <c r="L476" s="165"/>
      <c r="M476" s="161">
        <f>IF(D476&gt;0,(VLOOKUP(D476,Families!$A$5:$I$196,6,0)),0)</f>
        <v>0</v>
      </c>
      <c r="N476" s="209"/>
      <c r="O476" s="209"/>
      <c r="P476" s="209"/>
      <c r="Q476" s="209"/>
      <c r="R476" s="209"/>
      <c r="S476" s="209"/>
      <c r="T476" s="169"/>
      <c r="U476" s="170"/>
      <c r="V476" s="174"/>
      <c r="W476" s="175"/>
    </row>
    <row r="477" spans="1:23" s="173" customFormat="1" ht="15" customHeight="1" x14ac:dyDescent="0.3">
      <c r="A477" s="164"/>
      <c r="B477" s="225"/>
      <c r="C477" s="225"/>
      <c r="D477" s="165"/>
      <c r="E477" s="166"/>
      <c r="F477" s="168" t="s">
        <v>94</v>
      </c>
      <c r="G477" s="168"/>
      <c r="H477" s="167"/>
      <c r="I477" s="159">
        <f>IF(F477=0,0,(H477*(VLOOKUP(F477,'Fee Schedule'!$C$2:$D$38,2,FALSE))))</f>
        <v>0</v>
      </c>
      <c r="J477" s="160" t="s">
        <v>92</v>
      </c>
      <c r="K477" s="157"/>
      <c r="L477" s="165"/>
      <c r="M477" s="161">
        <f>IF(D477&gt;0,(VLOOKUP(D477,Families!$A$5:$I$196,6,0)),0)</f>
        <v>0</v>
      </c>
      <c r="N477" s="209"/>
      <c r="O477" s="209"/>
      <c r="P477" s="209"/>
      <c r="Q477" s="209"/>
      <c r="R477" s="209"/>
      <c r="S477" s="209"/>
      <c r="T477" s="169"/>
      <c r="U477" s="170"/>
      <c r="V477" s="174"/>
      <c r="W477" s="175"/>
    </row>
    <row r="478" spans="1:23" s="173" customFormat="1" ht="15" customHeight="1" x14ac:dyDescent="0.3">
      <c r="A478" s="164"/>
      <c r="B478" s="225"/>
      <c r="C478" s="225"/>
      <c r="D478" s="165"/>
      <c r="E478" s="166"/>
      <c r="F478" s="168" t="s">
        <v>80</v>
      </c>
      <c r="G478" s="168"/>
      <c r="H478" s="167"/>
      <c r="I478" s="159">
        <f>IF(F478=0,0,(H478*(VLOOKUP(F478,'Fee Schedule'!$C$2:$D$38,2,FALSE))))</f>
        <v>0</v>
      </c>
      <c r="J478" s="160" t="s">
        <v>92</v>
      </c>
      <c r="K478" s="157"/>
      <c r="L478" s="165"/>
      <c r="M478" s="161">
        <f>IF(D478&gt;0,(VLOOKUP(D478,Families!$A$5:$I$196,6,0)),0)</f>
        <v>0</v>
      </c>
      <c r="N478" s="209"/>
      <c r="O478" s="209"/>
      <c r="P478" s="209"/>
      <c r="Q478" s="209"/>
      <c r="R478" s="209"/>
      <c r="S478" s="209"/>
      <c r="T478" s="169"/>
      <c r="U478" s="170"/>
      <c r="V478" s="174"/>
      <c r="W478" s="175"/>
    </row>
    <row r="479" spans="1:23" s="173" customFormat="1" ht="15" customHeight="1" x14ac:dyDescent="0.3">
      <c r="A479" s="164"/>
      <c r="B479" s="225"/>
      <c r="C479" s="225"/>
      <c r="D479" s="165"/>
      <c r="E479" s="166"/>
      <c r="F479" s="168" t="s">
        <v>95</v>
      </c>
      <c r="G479" s="168"/>
      <c r="H479" s="167"/>
      <c r="I479" s="159">
        <f>IF(F479=0,0,(H479*(VLOOKUP(F479,'Fee Schedule'!$C$2:$D$38,2,FALSE))))</f>
        <v>0</v>
      </c>
      <c r="J479" s="160" t="s">
        <v>92</v>
      </c>
      <c r="K479" s="157"/>
      <c r="L479" s="165"/>
      <c r="M479" s="161">
        <f>IF(D479&gt;0,(VLOOKUP(D479,Families!$A$5:$I$196,6,0)),0)</f>
        <v>0</v>
      </c>
      <c r="N479" s="209"/>
      <c r="O479" s="209"/>
      <c r="P479" s="209"/>
      <c r="Q479" s="209"/>
      <c r="R479" s="209"/>
      <c r="S479" s="209"/>
      <c r="T479" s="169"/>
      <c r="U479" s="170"/>
      <c r="V479" s="174"/>
      <c r="W479" s="175"/>
    </row>
    <row r="480" spans="1:23" s="173" customFormat="1" ht="15" customHeight="1" x14ac:dyDescent="0.3">
      <c r="A480" s="164"/>
      <c r="B480" s="225"/>
      <c r="C480" s="225"/>
      <c r="D480" s="165"/>
      <c r="E480" s="166"/>
      <c r="F480" s="168" t="s">
        <v>96</v>
      </c>
      <c r="G480" s="168"/>
      <c r="H480" s="167"/>
      <c r="I480" s="159">
        <f>IF(F480=0,0,(H480*(VLOOKUP(F480,'Fee Schedule'!$C$2:$D$38,2,FALSE))))</f>
        <v>0</v>
      </c>
      <c r="J480" s="160" t="s">
        <v>92</v>
      </c>
      <c r="K480" s="157"/>
      <c r="L480" s="165"/>
      <c r="M480" s="161">
        <f>IF(D480&gt;0,(VLOOKUP(D480,Families!$A$5:$I$196,6,0)),0)</f>
        <v>0</v>
      </c>
      <c r="N480" s="209"/>
      <c r="O480" s="209"/>
      <c r="P480" s="209"/>
      <c r="Q480" s="209"/>
      <c r="R480" s="209"/>
      <c r="S480" s="209"/>
      <c r="T480" s="169"/>
      <c r="U480" s="170"/>
      <c r="V480" s="174"/>
      <c r="W480" s="175"/>
    </row>
    <row r="481" spans="1:23" s="173" customFormat="1" ht="15" customHeight="1" x14ac:dyDescent="0.3">
      <c r="A481" s="164"/>
      <c r="B481" s="225"/>
      <c r="C481" s="225"/>
      <c r="D481" s="165"/>
      <c r="E481" s="166"/>
      <c r="F481" s="168" t="s">
        <v>97</v>
      </c>
      <c r="G481" s="168"/>
      <c r="H481" s="167"/>
      <c r="I481" s="159">
        <f>IF(F481=0,0,(H481*(VLOOKUP(F481,'Fee Schedule'!$C$2:$D$38,2,FALSE))))</f>
        <v>0</v>
      </c>
      <c r="J481" s="160" t="s">
        <v>92</v>
      </c>
      <c r="K481" s="157"/>
      <c r="L481" s="165"/>
      <c r="M481" s="161">
        <f>IF(D481&gt;0,(VLOOKUP(D481,Families!$A$5:$I$196,6,0)),0)</f>
        <v>0</v>
      </c>
      <c r="N481" s="209"/>
      <c r="O481" s="209"/>
      <c r="P481" s="209"/>
      <c r="Q481" s="209"/>
      <c r="R481" s="209"/>
      <c r="S481" s="209"/>
      <c r="T481" s="169"/>
      <c r="U481" s="170"/>
      <c r="V481" s="174"/>
      <c r="W481" s="175"/>
    </row>
    <row r="482" spans="1:23" s="173" customFormat="1" ht="15" customHeight="1" x14ac:dyDescent="0.3">
      <c r="A482" s="164"/>
      <c r="B482" s="225"/>
      <c r="C482" s="225"/>
      <c r="D482" s="165"/>
      <c r="E482" s="166"/>
      <c r="F482" s="168" t="s">
        <v>98</v>
      </c>
      <c r="G482" s="168"/>
      <c r="H482" s="167"/>
      <c r="I482" s="159">
        <f>IF(F482=0,0,(H482*(VLOOKUP(F482,'Fee Schedule'!$C$2:$D$38,2,FALSE))))</f>
        <v>0</v>
      </c>
      <c r="J482" s="160" t="s">
        <v>92</v>
      </c>
      <c r="K482" s="157"/>
      <c r="L482" s="165"/>
      <c r="M482" s="161">
        <f>IF(D482&gt;0,(VLOOKUP(D482,Families!$A$5:$I$196,6,0)),0)</f>
        <v>0</v>
      </c>
      <c r="N482" s="209"/>
      <c r="O482" s="209"/>
      <c r="P482" s="209"/>
      <c r="Q482" s="209"/>
      <c r="R482" s="209"/>
      <c r="S482" s="209"/>
      <c r="T482" s="169"/>
      <c r="U482" s="170"/>
      <c r="V482" s="174"/>
      <c r="W482" s="175"/>
    </row>
    <row r="483" spans="1:23" s="173" customFormat="1" ht="15" customHeight="1" x14ac:dyDescent="0.3">
      <c r="A483" s="164"/>
      <c r="B483" s="225"/>
      <c r="C483" s="225"/>
      <c r="D483" s="165"/>
      <c r="E483" s="166"/>
      <c r="F483" s="168" t="s">
        <v>99</v>
      </c>
      <c r="G483" s="168"/>
      <c r="H483" s="167"/>
      <c r="I483" s="159">
        <f>IF(F483=0,0,(H483*(VLOOKUP(F483,'Fee Schedule'!$C$2:$D$38,2,FALSE))))</f>
        <v>0</v>
      </c>
      <c r="J483" s="160" t="s">
        <v>92</v>
      </c>
      <c r="K483" s="157"/>
      <c r="L483" s="165"/>
      <c r="M483" s="161">
        <f>IF(D483&gt;0,(VLOOKUP(D483,Families!$A$5:$I$196,6,0)),0)</f>
        <v>0</v>
      </c>
      <c r="N483" s="209"/>
      <c r="O483" s="209"/>
      <c r="P483" s="209"/>
      <c r="Q483" s="209"/>
      <c r="R483" s="209"/>
      <c r="S483" s="209"/>
      <c r="T483" s="169"/>
      <c r="U483" s="170"/>
      <c r="V483" s="174"/>
      <c r="W483" s="175"/>
    </row>
    <row r="484" spans="1:23" s="173" customFormat="1" ht="15" customHeight="1" x14ac:dyDescent="0.3">
      <c r="A484" s="164"/>
      <c r="B484" s="225"/>
      <c r="C484" s="225"/>
      <c r="D484" s="165"/>
      <c r="E484" s="166"/>
      <c r="F484" s="168" t="s">
        <v>100</v>
      </c>
      <c r="G484" s="168"/>
      <c r="H484" s="167"/>
      <c r="I484" s="159">
        <f>IF(F484=0,0,(H484*(VLOOKUP(F484,'Fee Schedule'!$C$2:$D$38,2,FALSE))))</f>
        <v>0</v>
      </c>
      <c r="J484" s="160" t="s">
        <v>92</v>
      </c>
      <c r="K484" s="157"/>
      <c r="L484" s="165"/>
      <c r="M484" s="161">
        <f>IF(D484&gt;0,(VLOOKUP(D484,Families!$A$5:$I$196,6,0)),0)</f>
        <v>0</v>
      </c>
      <c r="N484" s="209"/>
      <c r="O484" s="209"/>
      <c r="P484" s="209"/>
      <c r="Q484" s="209"/>
      <c r="R484" s="209"/>
      <c r="S484" s="209"/>
      <c r="T484" s="169"/>
      <c r="U484" s="170"/>
      <c r="V484" s="174"/>
      <c r="W484" s="175"/>
    </row>
    <row r="485" spans="1:23" s="173" customFormat="1" ht="15" customHeight="1" x14ac:dyDescent="0.3">
      <c r="A485" s="164"/>
      <c r="B485" s="225"/>
      <c r="C485" s="225"/>
      <c r="D485" s="165"/>
      <c r="E485" s="166"/>
      <c r="F485" s="168" t="s">
        <v>101</v>
      </c>
      <c r="G485" s="168"/>
      <c r="H485" s="167"/>
      <c r="I485" s="159">
        <f>IF(F485=0,0,(H485*(VLOOKUP(F485,'Fee Schedule'!$C$2:$D$38,2,FALSE))))</f>
        <v>0</v>
      </c>
      <c r="J485" s="160" t="s">
        <v>92</v>
      </c>
      <c r="K485" s="157"/>
      <c r="L485" s="165"/>
      <c r="M485" s="161">
        <f>IF(D485&gt;0,(VLOOKUP(D485,Families!$A$5:$I$196,6,0)),0)</f>
        <v>0</v>
      </c>
      <c r="N485" s="209"/>
      <c r="O485" s="209"/>
      <c r="P485" s="209"/>
      <c r="Q485" s="209"/>
      <c r="R485" s="209"/>
      <c r="S485" s="209"/>
      <c r="T485" s="169"/>
      <c r="U485" s="170"/>
      <c r="V485" s="174"/>
      <c r="W485" s="175"/>
    </row>
    <row r="486" spans="1:23" s="173" customFormat="1" ht="15" customHeight="1" x14ac:dyDescent="0.3">
      <c r="A486" s="164"/>
      <c r="B486" s="225"/>
      <c r="C486" s="225"/>
      <c r="D486" s="165"/>
      <c r="E486" s="166"/>
      <c r="F486" s="168" t="s">
        <v>102</v>
      </c>
      <c r="G486" s="168"/>
      <c r="H486" s="167"/>
      <c r="I486" s="159">
        <f>IF(F486=0,0,(H486*(VLOOKUP(F486,'Fee Schedule'!$C$2:$D$38,2,FALSE))))</f>
        <v>0</v>
      </c>
      <c r="J486" s="160" t="s">
        <v>92</v>
      </c>
      <c r="K486" s="157"/>
      <c r="L486" s="165"/>
      <c r="M486" s="161">
        <f>IF(D486&gt;0,(VLOOKUP(D486,Families!$A$5:$I$196,6,0)),0)</f>
        <v>0</v>
      </c>
      <c r="N486" s="209"/>
      <c r="O486" s="209"/>
      <c r="P486" s="209"/>
      <c r="Q486" s="209"/>
      <c r="R486" s="209"/>
      <c r="S486" s="209"/>
      <c r="T486" s="169"/>
      <c r="U486" s="170"/>
      <c r="V486" s="174"/>
      <c r="W486" s="175"/>
    </row>
    <row r="487" spans="1:23" s="173" customFormat="1" ht="15" customHeight="1" x14ac:dyDescent="0.3">
      <c r="A487" s="164"/>
      <c r="B487" s="225"/>
      <c r="C487" s="225"/>
      <c r="D487" s="165"/>
      <c r="E487" s="166"/>
      <c r="F487" s="168" t="s">
        <v>75</v>
      </c>
      <c r="G487" s="168"/>
      <c r="H487" s="167"/>
      <c r="I487" s="159">
        <f>IF(F487=0,0,(H487*(VLOOKUP(F487,'Fee Schedule'!$C$2:$D$38,2,FALSE))))</f>
        <v>0</v>
      </c>
      <c r="J487" s="160" t="s">
        <v>92</v>
      </c>
      <c r="K487" s="157"/>
      <c r="L487" s="165"/>
      <c r="M487" s="161">
        <f>IF(D487&gt;0,(VLOOKUP(D487,Families!$A$5:$I$196,6,0)),0)</f>
        <v>0</v>
      </c>
      <c r="N487" s="209"/>
      <c r="O487" s="209"/>
      <c r="P487" s="209"/>
      <c r="Q487" s="209"/>
      <c r="R487" s="209"/>
      <c r="S487" s="209"/>
      <c r="T487" s="169"/>
      <c r="U487" s="170"/>
      <c r="V487" s="174"/>
      <c r="W487" s="175"/>
    </row>
    <row r="488" spans="1:23" s="173" customFormat="1" ht="15" customHeight="1" x14ac:dyDescent="0.3">
      <c r="A488" s="164"/>
      <c r="B488" s="225"/>
      <c r="C488" s="225"/>
      <c r="D488" s="165"/>
      <c r="E488" s="166"/>
      <c r="F488" s="168" t="s">
        <v>103</v>
      </c>
      <c r="G488" s="168"/>
      <c r="H488" s="167"/>
      <c r="I488" s="159">
        <f>IF(F488=0,0,(H488*(VLOOKUP(F488,'Fee Schedule'!$C$2:$D$38,2,FALSE))))</f>
        <v>0</v>
      </c>
      <c r="J488" s="160" t="s">
        <v>92</v>
      </c>
      <c r="K488" s="157"/>
      <c r="L488" s="165"/>
      <c r="M488" s="161">
        <f>IF(D488&gt;0,(VLOOKUP(D488,Families!$A$5:$I$196,6,0)),0)</f>
        <v>0</v>
      </c>
      <c r="N488" s="209"/>
      <c r="O488" s="209"/>
      <c r="P488" s="209"/>
      <c r="Q488" s="209"/>
      <c r="R488" s="209"/>
      <c r="S488" s="209"/>
      <c r="T488" s="169"/>
      <c r="U488" s="170"/>
      <c r="V488" s="174"/>
      <c r="W488" s="175"/>
    </row>
    <row r="489" spans="1:23" s="173" customFormat="1" ht="15" customHeight="1" x14ac:dyDescent="0.3">
      <c r="A489" s="164"/>
      <c r="B489" s="225"/>
      <c r="C489" s="225"/>
      <c r="D489" s="165"/>
      <c r="E489" s="166"/>
      <c r="F489" s="168" t="s">
        <v>104</v>
      </c>
      <c r="G489" s="168"/>
      <c r="H489" s="167"/>
      <c r="I489" s="159">
        <f>IF(F489=0,0,(H489*(VLOOKUP(F489,'Fee Schedule'!$C$2:$D$38,2,FALSE))))</f>
        <v>0</v>
      </c>
      <c r="J489" s="160" t="s">
        <v>92</v>
      </c>
      <c r="K489" s="157"/>
      <c r="L489" s="165"/>
      <c r="M489" s="161">
        <f>IF(D489&gt;0,(VLOOKUP(D489,Families!$A$5:$I$196,6,0)),0)</f>
        <v>0</v>
      </c>
      <c r="N489" s="209"/>
      <c r="O489" s="209"/>
      <c r="P489" s="209"/>
      <c r="Q489" s="209"/>
      <c r="R489" s="209"/>
      <c r="S489" s="209"/>
      <c r="T489" s="169"/>
      <c r="U489" s="170"/>
      <c r="V489" s="174"/>
      <c r="W489" s="175"/>
    </row>
    <row r="490" spans="1:23" s="173" customFormat="1" ht="15" customHeight="1" x14ac:dyDescent="0.3">
      <c r="A490" s="164"/>
      <c r="B490" s="225"/>
      <c r="C490" s="225"/>
      <c r="D490" s="165"/>
      <c r="E490" s="166"/>
      <c r="F490" s="168">
        <v>99600</v>
      </c>
      <c r="G490" s="168"/>
      <c r="H490" s="167"/>
      <c r="I490" s="159">
        <f>IF(F490=0,0,(H490*(VLOOKUP(F490,'Fee Schedule'!$C$2:$D$38,2,FALSE))))</f>
        <v>0</v>
      </c>
      <c r="J490" s="160" t="s">
        <v>92</v>
      </c>
      <c r="K490" s="157"/>
      <c r="L490" s="165"/>
      <c r="M490" s="161">
        <f>IF(D490&gt;0,(VLOOKUP(D490,Families!$A$5:$I$196,6,0)),0)</f>
        <v>0</v>
      </c>
      <c r="N490" s="209"/>
      <c r="O490" s="209"/>
      <c r="P490" s="209"/>
      <c r="Q490" s="209"/>
      <c r="R490" s="209"/>
      <c r="S490" s="209"/>
      <c r="T490" s="169"/>
      <c r="U490" s="170"/>
      <c r="V490" s="174"/>
      <c r="W490" s="175"/>
    </row>
    <row r="491" spans="1:23" s="173" customFormat="1" ht="15" customHeight="1" x14ac:dyDescent="0.3">
      <c r="A491" s="164"/>
      <c r="B491" s="225"/>
      <c r="C491" s="225"/>
      <c r="D491" s="165"/>
      <c r="E491" s="166"/>
      <c r="F491" s="168">
        <v>97530</v>
      </c>
      <c r="G491" s="168"/>
      <c r="H491" s="167"/>
      <c r="I491" s="159" t="e">
        <f>IF(F491=0,0,(H491*(VLOOKUP(F491,'Fee Schedule'!$C$2:$D$38,2,FALSE))))</f>
        <v>#N/A</v>
      </c>
      <c r="J491" s="160" t="s">
        <v>92</v>
      </c>
      <c r="K491" s="157"/>
      <c r="L491" s="165"/>
      <c r="M491" s="161">
        <f>IF(D491&gt;0,(VLOOKUP(D491,Families!$A$5:$I$196,6,0)),0)</f>
        <v>0</v>
      </c>
      <c r="N491" s="209"/>
      <c r="O491" s="209"/>
      <c r="P491" s="209"/>
      <c r="Q491" s="209"/>
      <c r="R491" s="209"/>
      <c r="S491" s="209"/>
      <c r="T491" s="169"/>
      <c r="U491" s="170"/>
      <c r="V491" s="174"/>
      <c r="W491" s="175"/>
    </row>
    <row r="492" spans="1:23" s="173" customFormat="1" ht="15" customHeight="1" x14ac:dyDescent="0.3">
      <c r="A492" s="164"/>
      <c r="B492" s="225"/>
      <c r="C492" s="225"/>
      <c r="D492" s="165"/>
      <c r="E492" s="166"/>
      <c r="F492" s="168" t="s">
        <v>105</v>
      </c>
      <c r="G492" s="168"/>
      <c r="H492" s="167"/>
      <c r="I492" s="159">
        <f>IF(F492=0,0,(H492*(VLOOKUP(F492,'Fee Schedule'!$C$2:$D$38,2,FALSE))))</f>
        <v>0</v>
      </c>
      <c r="J492" s="160" t="s">
        <v>92</v>
      </c>
      <c r="K492" s="157"/>
      <c r="L492" s="165"/>
      <c r="M492" s="161">
        <f>IF(D492&gt;0,(VLOOKUP(D492,Families!$A$5:$I$196,6,0)),0)</f>
        <v>0</v>
      </c>
      <c r="N492" s="209"/>
      <c r="O492" s="209"/>
      <c r="P492" s="209"/>
      <c r="Q492" s="209"/>
      <c r="R492" s="209"/>
      <c r="S492" s="209"/>
      <c r="T492" s="169"/>
      <c r="U492" s="170"/>
      <c r="V492" s="174"/>
      <c r="W492" s="175"/>
    </row>
    <row r="493" spans="1:23" s="173" customFormat="1" ht="15" customHeight="1" x14ac:dyDescent="0.3">
      <c r="A493" s="164"/>
      <c r="B493" s="225"/>
      <c r="C493" s="225"/>
      <c r="D493" s="165"/>
      <c r="E493" s="166"/>
      <c r="F493" s="168">
        <v>97003</v>
      </c>
      <c r="G493" s="168"/>
      <c r="H493" s="167"/>
      <c r="I493" s="159">
        <f>IF(F493=0,0,(H493*(VLOOKUP(F493,'Fee Schedule'!$C$2:$D$38,2,FALSE))))</f>
        <v>0</v>
      </c>
      <c r="J493" s="160" t="s">
        <v>92</v>
      </c>
      <c r="K493" s="157"/>
      <c r="L493" s="165"/>
      <c r="M493" s="161">
        <f>IF(D493&gt;0,(VLOOKUP(D493,Families!$A$5:$I$196,6,0)),0)</f>
        <v>0</v>
      </c>
      <c r="N493" s="209"/>
      <c r="O493" s="209"/>
      <c r="P493" s="209"/>
      <c r="Q493" s="209"/>
      <c r="R493" s="209"/>
      <c r="S493" s="209"/>
      <c r="T493" s="169"/>
      <c r="U493" s="170"/>
      <c r="V493" s="174"/>
      <c r="W493" s="175"/>
    </row>
    <row r="494" spans="1:23" s="173" customFormat="1" ht="15" customHeight="1" x14ac:dyDescent="0.3">
      <c r="A494" s="164"/>
      <c r="B494" s="225"/>
      <c r="C494" s="225"/>
      <c r="D494" s="165"/>
      <c r="E494" s="166"/>
      <c r="F494" s="168">
        <v>97110</v>
      </c>
      <c r="G494" s="168"/>
      <c r="H494" s="167"/>
      <c r="I494" s="159">
        <f>IF(F494=0,0,(H494*(VLOOKUP(F494,'Fee Schedule'!$C$2:$D$38,2,FALSE))))</f>
        <v>0</v>
      </c>
      <c r="J494" s="160" t="s">
        <v>92</v>
      </c>
      <c r="K494" s="157"/>
      <c r="L494" s="165"/>
      <c r="M494" s="161">
        <f>IF(D494&gt;0,(VLOOKUP(D494,Families!$A$5:$I$196,6,0)),0)</f>
        <v>0</v>
      </c>
      <c r="N494" s="209"/>
      <c r="O494" s="209"/>
      <c r="P494" s="209"/>
      <c r="Q494" s="209"/>
      <c r="R494" s="209"/>
      <c r="S494" s="209"/>
      <c r="T494" s="169"/>
      <c r="U494" s="170"/>
      <c r="V494" s="174"/>
      <c r="W494" s="175"/>
    </row>
    <row r="495" spans="1:23" s="173" customFormat="1" ht="15" customHeight="1" x14ac:dyDescent="0.3">
      <c r="A495" s="164"/>
      <c r="B495" s="225"/>
      <c r="C495" s="225"/>
      <c r="D495" s="165"/>
      <c r="E495" s="166"/>
      <c r="F495" s="168">
        <v>97001</v>
      </c>
      <c r="G495" s="168"/>
      <c r="H495" s="167"/>
      <c r="I495" s="159">
        <f>IF(F495=0,0,(H495*(VLOOKUP(F495,'Fee Schedule'!$C$2:$D$38,2,FALSE))))</f>
        <v>0</v>
      </c>
      <c r="J495" s="160" t="s">
        <v>92</v>
      </c>
      <c r="K495" s="157"/>
      <c r="L495" s="165"/>
      <c r="M495" s="161">
        <f>IF(D495&gt;0,(VLOOKUP(D495,Families!$A$5:$I$196,6,0)),0)</f>
        <v>0</v>
      </c>
      <c r="N495" s="209"/>
      <c r="O495" s="209"/>
      <c r="P495" s="209"/>
      <c r="Q495" s="209"/>
      <c r="R495" s="209"/>
      <c r="S495" s="209"/>
      <c r="T495" s="169"/>
      <c r="U495" s="170"/>
      <c r="V495" s="174"/>
      <c r="W495" s="175"/>
    </row>
    <row r="496" spans="1:23" s="173" customFormat="1" ht="15" customHeight="1" x14ac:dyDescent="0.3">
      <c r="A496" s="164"/>
      <c r="B496" s="225"/>
      <c r="C496" s="225"/>
      <c r="D496" s="165"/>
      <c r="E496" s="166"/>
      <c r="F496" s="168">
        <v>92524</v>
      </c>
      <c r="G496" s="168"/>
      <c r="H496" s="167"/>
      <c r="I496" s="159">
        <f>IF(F496=0,0,(H496*(VLOOKUP(F496,'Fee Schedule'!$C$2:$D$38,2,FALSE))))</f>
        <v>0</v>
      </c>
      <c r="J496" s="160" t="s">
        <v>92</v>
      </c>
      <c r="K496" s="157"/>
      <c r="L496" s="165"/>
      <c r="M496" s="161">
        <f>IF(D496&gt;0,(VLOOKUP(D496,Families!$A$5:$I$196,6,0)),0)</f>
        <v>0</v>
      </c>
      <c r="N496" s="209"/>
      <c r="O496" s="209"/>
      <c r="P496" s="209"/>
      <c r="Q496" s="209"/>
      <c r="R496" s="209"/>
      <c r="S496" s="209"/>
      <c r="T496" s="169"/>
      <c r="U496" s="170"/>
      <c r="V496" s="174"/>
      <c r="W496" s="175"/>
    </row>
    <row r="497" spans="1:23" s="173" customFormat="1" ht="15" customHeight="1" x14ac:dyDescent="0.3">
      <c r="A497" s="164"/>
      <c r="B497" s="225"/>
      <c r="C497" s="225"/>
      <c r="D497" s="165"/>
      <c r="E497" s="166"/>
      <c r="F497" s="168">
        <v>92507</v>
      </c>
      <c r="G497" s="168"/>
      <c r="H497" s="167"/>
      <c r="I497" s="159">
        <f>IF(F497=0,0,(H497*(VLOOKUP(F497,'Fee Schedule'!$C$2:$D$38,2,FALSE))))</f>
        <v>0</v>
      </c>
      <c r="J497" s="160" t="s">
        <v>92</v>
      </c>
      <c r="K497" s="157"/>
      <c r="L497" s="165"/>
      <c r="M497" s="161">
        <f>IF(D497&gt;0,(VLOOKUP(D497,Families!$A$5:$I$196,6,0)),0)</f>
        <v>0</v>
      </c>
      <c r="N497" s="209"/>
      <c r="O497" s="209"/>
      <c r="P497" s="209"/>
      <c r="Q497" s="209"/>
      <c r="R497" s="209"/>
      <c r="S497" s="209"/>
      <c r="T497" s="169"/>
      <c r="U497" s="170"/>
      <c r="V497" s="174"/>
      <c r="W497" s="175"/>
    </row>
    <row r="498" spans="1:23" s="173" customFormat="1" ht="15" customHeight="1" x14ac:dyDescent="0.3">
      <c r="A498" s="164"/>
      <c r="B498" s="225"/>
      <c r="C498" s="225"/>
      <c r="D498" s="165"/>
      <c r="E498" s="166"/>
      <c r="F498" s="168">
        <v>99601</v>
      </c>
      <c r="G498" s="168"/>
      <c r="H498" s="167"/>
      <c r="I498" s="159"/>
      <c r="J498" s="160" t="s">
        <v>92</v>
      </c>
      <c r="K498" s="157"/>
      <c r="L498" s="165"/>
      <c r="M498" s="161"/>
      <c r="N498" s="209"/>
      <c r="O498" s="209"/>
      <c r="P498" s="209"/>
      <c r="Q498" s="209"/>
      <c r="R498" s="209"/>
      <c r="S498" s="209"/>
      <c r="T498" s="169"/>
      <c r="U498" s="170"/>
      <c r="V498" s="174"/>
      <c r="W498" s="175"/>
    </row>
    <row r="499" spans="1:23" s="173" customFormat="1" ht="15" customHeight="1" x14ac:dyDescent="0.3">
      <c r="A499" s="164"/>
      <c r="B499" s="225"/>
      <c r="C499" s="225"/>
      <c r="D499" s="165"/>
      <c r="E499" s="166"/>
      <c r="F499" s="168" t="s">
        <v>80</v>
      </c>
      <c r="G499" s="168"/>
      <c r="H499" s="167"/>
      <c r="I499" s="159">
        <f>IF(F499=0,0,(H499*(VLOOKUP(F499,'Fee Schedule'!$C$2:$D$38,2,FALSE))))</f>
        <v>0</v>
      </c>
      <c r="J499" s="160" t="s">
        <v>27</v>
      </c>
      <c r="K499" s="157"/>
      <c r="L499" s="165"/>
      <c r="M499" s="161">
        <f>IF(D499&gt;0,(VLOOKUP(D499,Families!$A$5:$I$196,6,0)),0)</f>
        <v>0</v>
      </c>
      <c r="N499" s="209"/>
      <c r="O499" s="209"/>
      <c r="P499" s="209"/>
      <c r="Q499" s="209"/>
      <c r="R499" s="209"/>
      <c r="S499" s="209"/>
      <c r="T499" s="169"/>
      <c r="U499" s="170"/>
      <c r="V499" s="174"/>
      <c r="W499" s="175"/>
    </row>
    <row r="500" spans="1:23" s="173" customFormat="1" ht="15" customHeight="1" x14ac:dyDescent="0.3">
      <c r="A500" s="164"/>
      <c r="B500" s="225"/>
      <c r="C500" s="225"/>
      <c r="D500" s="165"/>
      <c r="E500" s="166"/>
      <c r="F500" s="168" t="s">
        <v>96</v>
      </c>
      <c r="G500" s="168"/>
      <c r="H500" s="167"/>
      <c r="I500" s="159">
        <f>IF(F500=0,0,(H500*(VLOOKUP(F500,'Fee Schedule'!$C$2:$D$38,2,FALSE))))</f>
        <v>0</v>
      </c>
      <c r="J500" s="160" t="s">
        <v>27</v>
      </c>
      <c r="K500" s="157"/>
      <c r="L500" s="165"/>
      <c r="M500" s="161">
        <f>IF(D500&gt;0,(VLOOKUP(D500,Families!$A$5:$I$196,6,0)),0)</f>
        <v>0</v>
      </c>
      <c r="N500" s="209"/>
      <c r="O500" s="209"/>
      <c r="P500" s="209"/>
      <c r="Q500" s="209"/>
      <c r="R500" s="209"/>
      <c r="S500" s="209"/>
      <c r="T500" s="169"/>
      <c r="U500" s="170"/>
      <c r="V500" s="174"/>
      <c r="W500" s="175"/>
    </row>
    <row r="501" spans="1:23" s="173" customFormat="1" ht="15" customHeight="1" x14ac:dyDescent="0.3">
      <c r="A501" s="164"/>
      <c r="B501" s="225"/>
      <c r="C501" s="225"/>
      <c r="D501" s="165"/>
      <c r="E501" s="166"/>
      <c r="F501" s="168" t="s">
        <v>97</v>
      </c>
      <c r="G501" s="168"/>
      <c r="H501" s="167"/>
      <c r="I501" s="159">
        <f>IF(F501=0,0,(H501*(VLOOKUP(F501,'Fee Schedule'!$C$2:$D$38,2,FALSE))))</f>
        <v>0</v>
      </c>
      <c r="J501" s="160" t="s">
        <v>27</v>
      </c>
      <c r="K501" s="157"/>
      <c r="L501" s="165"/>
      <c r="M501" s="161">
        <f>IF(D501&gt;0,(VLOOKUP(D501,Families!$A$5:$I$196,6,0)),0)</f>
        <v>0</v>
      </c>
      <c r="N501" s="209"/>
      <c r="O501" s="209"/>
      <c r="P501" s="209"/>
      <c r="Q501" s="209"/>
      <c r="R501" s="209"/>
      <c r="S501" s="209"/>
      <c r="T501" s="169"/>
      <c r="U501" s="170"/>
      <c r="V501" s="174"/>
      <c r="W501" s="175"/>
    </row>
    <row r="502" spans="1:23" s="173" customFormat="1" ht="15" customHeight="1" x14ac:dyDescent="0.3">
      <c r="A502" s="164"/>
      <c r="B502" s="225"/>
      <c r="C502" s="225"/>
      <c r="D502" s="165"/>
      <c r="E502" s="166"/>
      <c r="F502" s="168" t="s">
        <v>98</v>
      </c>
      <c r="G502" s="168"/>
      <c r="H502" s="167"/>
      <c r="I502" s="159">
        <f>IF(F502=0,0,(H502*(VLOOKUP(F502,'Fee Schedule'!$C$2:$D$38,2,FALSE))))</f>
        <v>0</v>
      </c>
      <c r="J502" s="160" t="s">
        <v>27</v>
      </c>
      <c r="K502" s="157"/>
      <c r="L502" s="165"/>
      <c r="M502" s="161">
        <f>IF(D502&gt;0,(VLOOKUP(D502,Families!$A$5:$I$196,6,0)),0)</f>
        <v>0</v>
      </c>
      <c r="N502" s="209"/>
      <c r="O502" s="209"/>
      <c r="P502" s="209"/>
      <c r="Q502" s="209"/>
      <c r="R502" s="209"/>
      <c r="S502" s="209"/>
      <c r="T502" s="169"/>
      <c r="U502" s="170"/>
      <c r="V502" s="174"/>
      <c r="W502" s="175"/>
    </row>
    <row r="503" spans="1:23" s="173" customFormat="1" ht="15" customHeight="1" x14ac:dyDescent="0.3">
      <c r="A503" s="164"/>
      <c r="B503" s="225"/>
      <c r="C503" s="225"/>
      <c r="D503" s="165"/>
      <c r="E503" s="166"/>
      <c r="F503" s="168" t="s">
        <v>99</v>
      </c>
      <c r="G503" s="168"/>
      <c r="H503" s="167"/>
      <c r="I503" s="159">
        <f>IF(F503=0,0,(H503*(VLOOKUP(F503,'Fee Schedule'!$C$2:$D$38,2,FALSE))))</f>
        <v>0</v>
      </c>
      <c r="J503" s="160" t="s">
        <v>27</v>
      </c>
      <c r="K503" s="157"/>
      <c r="L503" s="165"/>
      <c r="M503" s="161">
        <f>IF(D503&gt;0,(VLOOKUP(D503,Families!$A$5:$I$196,6,0)),0)</f>
        <v>0</v>
      </c>
      <c r="N503" s="209"/>
      <c r="O503" s="209"/>
      <c r="P503" s="209"/>
      <c r="Q503" s="209"/>
      <c r="R503" s="209"/>
      <c r="S503" s="209"/>
      <c r="T503" s="169"/>
      <c r="U503" s="170"/>
      <c r="V503" s="174"/>
      <c r="W503" s="175"/>
    </row>
    <row r="504" spans="1:23" s="173" customFormat="1" ht="15" customHeight="1" x14ac:dyDescent="0.3">
      <c r="A504" s="164"/>
      <c r="B504" s="225"/>
      <c r="C504" s="225"/>
      <c r="D504" s="165"/>
      <c r="E504" s="166"/>
      <c r="F504" s="168" t="s">
        <v>100</v>
      </c>
      <c r="G504" s="168"/>
      <c r="H504" s="167"/>
      <c r="I504" s="159">
        <f>IF(F504=0,0,(H504*(VLOOKUP(F504,'Fee Schedule'!$C$2:$D$38,2,FALSE))))</f>
        <v>0</v>
      </c>
      <c r="J504" s="160" t="s">
        <v>27</v>
      </c>
      <c r="K504" s="157"/>
      <c r="L504" s="165"/>
      <c r="M504" s="161">
        <f>IF(D504&gt;0,(VLOOKUP(D504,Families!$A$5:$I$196,6,0)),0)</f>
        <v>0</v>
      </c>
      <c r="N504" s="209"/>
      <c r="O504" s="209"/>
      <c r="P504" s="209"/>
      <c r="Q504" s="209"/>
      <c r="R504" s="209"/>
      <c r="S504" s="209"/>
      <c r="T504" s="169"/>
      <c r="U504" s="170"/>
      <c r="V504" s="174"/>
      <c r="W504" s="175"/>
    </row>
    <row r="505" spans="1:23" s="173" customFormat="1" ht="15" customHeight="1" x14ac:dyDescent="0.3">
      <c r="A505" s="164"/>
      <c r="B505" s="225"/>
      <c r="C505" s="225"/>
      <c r="D505" s="165"/>
      <c r="E505" s="166"/>
      <c r="F505" s="168" t="s">
        <v>101</v>
      </c>
      <c r="G505" s="168"/>
      <c r="H505" s="167"/>
      <c r="I505" s="159">
        <f>IF(F505=0,0,(H505*(VLOOKUP(F505,'Fee Schedule'!$C$2:$D$38,2,FALSE))))</f>
        <v>0</v>
      </c>
      <c r="J505" s="160" t="s">
        <v>27</v>
      </c>
      <c r="K505" s="157"/>
      <c r="L505" s="165"/>
      <c r="M505" s="161">
        <f>IF(D505&gt;0,(VLOOKUP(D505,Families!$A$5:$I$196,6,0)),0)</f>
        <v>0</v>
      </c>
      <c r="N505" s="209"/>
      <c r="O505" s="209"/>
      <c r="P505" s="209"/>
      <c r="Q505" s="209"/>
      <c r="R505" s="209"/>
      <c r="S505" s="209"/>
      <c r="T505" s="169"/>
      <c r="U505" s="170"/>
      <c r="V505" s="174"/>
      <c r="W505" s="175"/>
    </row>
    <row r="506" spans="1:23" s="173" customFormat="1" ht="15" customHeight="1" x14ac:dyDescent="0.3">
      <c r="A506" s="164"/>
      <c r="B506" s="225"/>
      <c r="C506" s="225"/>
      <c r="D506" s="165"/>
      <c r="E506" s="166"/>
      <c r="F506" s="168" t="s">
        <v>102</v>
      </c>
      <c r="G506" s="168"/>
      <c r="H506" s="167"/>
      <c r="I506" s="159">
        <f>IF(F506=0,0,(H506*(VLOOKUP(F506,'Fee Schedule'!$C$2:$D$38,2,FALSE))))</f>
        <v>0</v>
      </c>
      <c r="J506" s="160" t="s">
        <v>27</v>
      </c>
      <c r="K506" s="157"/>
      <c r="L506" s="165"/>
      <c r="M506" s="161">
        <f>IF(D506&gt;0,(VLOOKUP(D506,Families!$A$5:$I$196,6,0)),0)</f>
        <v>0</v>
      </c>
      <c r="N506" s="209"/>
      <c r="O506" s="209"/>
      <c r="P506" s="209"/>
      <c r="Q506" s="209"/>
      <c r="R506" s="209"/>
      <c r="S506" s="209"/>
      <c r="T506" s="169"/>
      <c r="U506" s="170"/>
      <c r="V506" s="174"/>
      <c r="W506" s="175"/>
    </row>
    <row r="507" spans="1:23" s="173" customFormat="1" ht="15" customHeight="1" x14ac:dyDescent="0.3">
      <c r="A507" s="164"/>
      <c r="B507" s="225"/>
      <c r="C507" s="225"/>
      <c r="D507" s="165"/>
      <c r="E507" s="166"/>
      <c r="F507" s="168" t="s">
        <v>75</v>
      </c>
      <c r="G507" s="168"/>
      <c r="H507" s="167"/>
      <c r="I507" s="159">
        <f>IF(F507=0,0,(H507*(VLOOKUP(F507,'Fee Schedule'!$C$2:$D$38,2,FALSE))))</f>
        <v>0</v>
      </c>
      <c r="J507" s="160" t="s">
        <v>27</v>
      </c>
      <c r="K507" s="157"/>
      <c r="L507" s="165"/>
      <c r="M507" s="161">
        <f>IF(D507&gt;0,(VLOOKUP(D507,Families!$A$5:$I$196,6,0)),0)</f>
        <v>0</v>
      </c>
      <c r="N507" s="209"/>
      <c r="O507" s="209"/>
      <c r="P507" s="209"/>
      <c r="Q507" s="209"/>
      <c r="R507" s="209"/>
      <c r="S507" s="209"/>
      <c r="T507" s="169"/>
      <c r="U507" s="170"/>
      <c r="V507" s="174"/>
      <c r="W507" s="175"/>
    </row>
    <row r="508" spans="1:23" s="173" customFormat="1" ht="15" customHeight="1" x14ac:dyDescent="0.3">
      <c r="A508" s="164"/>
      <c r="B508" s="225"/>
      <c r="C508" s="225"/>
      <c r="D508" s="165"/>
      <c r="E508" s="166"/>
      <c r="F508" s="168" t="s">
        <v>103</v>
      </c>
      <c r="G508" s="168"/>
      <c r="H508" s="167"/>
      <c r="I508" s="159">
        <f>IF(F508=0,0,(H508*(VLOOKUP(F508,'Fee Schedule'!$C$2:$D$38,2,FALSE))))</f>
        <v>0</v>
      </c>
      <c r="J508" s="160" t="s">
        <v>27</v>
      </c>
      <c r="K508" s="157"/>
      <c r="L508" s="165"/>
      <c r="M508" s="161">
        <f>IF(D508&gt;0,(VLOOKUP(D508,Families!$A$5:$I$196,6,0)),0)</f>
        <v>0</v>
      </c>
      <c r="N508" s="209"/>
      <c r="O508" s="209"/>
      <c r="P508" s="209"/>
      <c r="Q508" s="209"/>
      <c r="R508" s="209"/>
      <c r="S508" s="209"/>
      <c r="T508" s="169"/>
      <c r="U508" s="170"/>
      <c r="V508" s="174"/>
      <c r="W508" s="175"/>
    </row>
    <row r="509" spans="1:23" s="173" customFormat="1" ht="15" customHeight="1" x14ac:dyDescent="0.3">
      <c r="A509" s="164"/>
      <c r="B509" s="225"/>
      <c r="C509" s="225"/>
      <c r="D509" s="165"/>
      <c r="E509" s="166"/>
      <c r="F509" s="168" t="s">
        <v>104</v>
      </c>
      <c r="G509" s="168"/>
      <c r="H509" s="167"/>
      <c r="I509" s="159">
        <f>IF(F509=0,0,(H509*(VLOOKUP(F509,'Fee Schedule'!$C$2:$D$38,2,FALSE))))</f>
        <v>0</v>
      </c>
      <c r="J509" s="160" t="s">
        <v>27</v>
      </c>
      <c r="K509" s="157"/>
      <c r="L509" s="165"/>
      <c r="M509" s="161">
        <f>IF(D509&gt;0,(VLOOKUP(D509,Families!$A$5:$I$196,6,0)),0)</f>
        <v>0</v>
      </c>
      <c r="N509" s="209"/>
      <c r="O509" s="209"/>
      <c r="P509" s="209"/>
      <c r="Q509" s="209"/>
      <c r="R509" s="209"/>
      <c r="S509" s="209"/>
      <c r="T509" s="169"/>
      <c r="U509" s="170"/>
      <c r="V509" s="174"/>
      <c r="W509" s="175"/>
    </row>
    <row r="510" spans="1:23" s="173" customFormat="1" ht="15" customHeight="1" x14ac:dyDescent="0.3">
      <c r="A510" s="164"/>
      <c r="B510" s="225"/>
      <c r="C510" s="225"/>
      <c r="D510" s="165"/>
      <c r="E510" s="166"/>
      <c r="F510" s="168">
        <v>97530</v>
      </c>
      <c r="G510" s="168"/>
      <c r="H510" s="167"/>
      <c r="I510" s="159" t="e">
        <f>IF(F510=0,0,(H510*(VLOOKUP(F510,'Fee Schedule'!$C$2:$D$38,2,FALSE))))</f>
        <v>#N/A</v>
      </c>
      <c r="J510" s="160" t="s">
        <v>27</v>
      </c>
      <c r="K510" s="157"/>
      <c r="L510" s="165"/>
      <c r="M510" s="161">
        <f>IF(D510&gt;0,(VLOOKUP(D510,Families!$A$5:$I$196,6,0)),0)</f>
        <v>0</v>
      </c>
      <c r="N510" s="209"/>
      <c r="O510" s="209"/>
      <c r="P510" s="209"/>
      <c r="Q510" s="209"/>
      <c r="R510" s="209"/>
      <c r="S510" s="209"/>
      <c r="T510" s="169"/>
      <c r="U510" s="170"/>
      <c r="V510" s="174"/>
      <c r="W510" s="175"/>
    </row>
    <row r="511" spans="1:23" s="173" customFormat="1" ht="15" customHeight="1" x14ac:dyDescent="0.3">
      <c r="A511" s="164"/>
      <c r="B511" s="225"/>
      <c r="C511" s="225"/>
      <c r="D511" s="165"/>
      <c r="E511" s="166"/>
      <c r="F511" s="168" t="s">
        <v>105</v>
      </c>
      <c r="G511" s="168"/>
      <c r="H511" s="167"/>
      <c r="I511" s="159">
        <f>IF(F511=0,0,(H511*(VLOOKUP(F511,'Fee Schedule'!$C$2:$D$38,2,FALSE))))</f>
        <v>0</v>
      </c>
      <c r="J511" s="160" t="s">
        <v>27</v>
      </c>
      <c r="K511" s="157"/>
      <c r="L511" s="165"/>
      <c r="M511" s="161">
        <f>IF(D511&gt;0,(VLOOKUP(D511,Families!$A$5:$I$196,6,0)),0)</f>
        <v>0</v>
      </c>
      <c r="N511" s="209"/>
      <c r="O511" s="209"/>
      <c r="P511" s="209"/>
      <c r="Q511" s="209"/>
      <c r="R511" s="209"/>
      <c r="S511" s="209"/>
      <c r="T511" s="169"/>
      <c r="U511" s="170"/>
      <c r="V511" s="174"/>
      <c r="W511" s="175"/>
    </row>
    <row r="512" spans="1:23" s="173" customFormat="1" ht="15" customHeight="1" x14ac:dyDescent="0.3">
      <c r="A512" s="164"/>
      <c r="B512" s="225"/>
      <c r="C512" s="225"/>
      <c r="D512" s="165"/>
      <c r="E512" s="166"/>
      <c r="F512" s="168">
        <v>97003</v>
      </c>
      <c r="G512" s="168"/>
      <c r="H512" s="167"/>
      <c r="I512" s="159">
        <f>IF(F512=0,0,(H512*(VLOOKUP(F512,'Fee Schedule'!$C$2:$D$38,2,FALSE))))</f>
        <v>0</v>
      </c>
      <c r="J512" s="160" t="s">
        <v>27</v>
      </c>
      <c r="K512" s="157"/>
      <c r="L512" s="165"/>
      <c r="M512" s="161">
        <f>IF(D512&gt;0,(VLOOKUP(D512,Families!$A$5:$I$196,6,0)),0)</f>
        <v>0</v>
      </c>
      <c r="N512" s="209"/>
      <c r="O512" s="209"/>
      <c r="P512" s="209"/>
      <c r="Q512" s="209"/>
      <c r="R512" s="209"/>
      <c r="S512" s="209"/>
      <c r="T512" s="169"/>
      <c r="U512" s="170"/>
      <c r="V512" s="174"/>
      <c r="W512" s="175"/>
    </row>
    <row r="513" spans="1:23" s="173" customFormat="1" ht="15" customHeight="1" x14ac:dyDescent="0.3">
      <c r="A513" s="164"/>
      <c r="B513" s="225"/>
      <c r="C513" s="225"/>
      <c r="D513" s="165"/>
      <c r="E513" s="166"/>
      <c r="F513" s="168">
        <v>97110</v>
      </c>
      <c r="G513" s="168"/>
      <c r="H513" s="167"/>
      <c r="I513" s="159">
        <f>IF(F513=0,0,(H513*(VLOOKUP(F513,'Fee Schedule'!$C$2:$D$38,2,FALSE))))</f>
        <v>0</v>
      </c>
      <c r="J513" s="160" t="s">
        <v>27</v>
      </c>
      <c r="K513" s="157"/>
      <c r="L513" s="165"/>
      <c r="M513" s="161">
        <f>IF(D513&gt;0,(VLOOKUP(D513,Families!$A$5:$I$196,6,0)),0)</f>
        <v>0</v>
      </c>
      <c r="N513" s="209"/>
      <c r="O513" s="209"/>
      <c r="P513" s="209"/>
      <c r="Q513" s="209"/>
      <c r="R513" s="209"/>
      <c r="S513" s="209"/>
      <c r="T513" s="169"/>
      <c r="U513" s="170"/>
      <c r="V513" s="174"/>
      <c r="W513" s="175"/>
    </row>
    <row r="514" spans="1:23" s="173" customFormat="1" ht="15" customHeight="1" x14ac:dyDescent="0.3">
      <c r="A514" s="164"/>
      <c r="B514" s="225"/>
      <c r="C514" s="225"/>
      <c r="D514" s="165"/>
      <c r="E514" s="166"/>
      <c r="F514" s="168">
        <v>97001</v>
      </c>
      <c r="G514" s="168"/>
      <c r="H514" s="167"/>
      <c r="I514" s="159">
        <f>IF(F514=0,0,(H514*(VLOOKUP(F514,'Fee Schedule'!$C$2:$D$38,2,FALSE))))</f>
        <v>0</v>
      </c>
      <c r="J514" s="160" t="s">
        <v>27</v>
      </c>
      <c r="K514" s="157"/>
      <c r="L514" s="165"/>
      <c r="M514" s="161">
        <f>IF(D514&gt;0,(VLOOKUP(D514,Families!$A$5:$I$196,6,0)),0)</f>
        <v>0</v>
      </c>
      <c r="N514" s="209"/>
      <c r="O514" s="209"/>
      <c r="P514" s="209"/>
      <c r="Q514" s="209"/>
      <c r="R514" s="209"/>
      <c r="S514" s="209"/>
      <c r="T514" s="169"/>
      <c r="U514" s="170"/>
      <c r="V514" s="174"/>
      <c r="W514" s="175"/>
    </row>
    <row r="515" spans="1:23" s="173" customFormat="1" ht="15" customHeight="1" x14ac:dyDescent="0.3">
      <c r="A515" s="164"/>
      <c r="B515" s="225"/>
      <c r="C515" s="225"/>
      <c r="D515" s="165"/>
      <c r="E515" s="166"/>
      <c r="F515" s="168">
        <v>92524</v>
      </c>
      <c r="G515" s="168"/>
      <c r="H515" s="167"/>
      <c r="I515" s="159">
        <f>IF(F515=0,0,(H515*(VLOOKUP(F515,'Fee Schedule'!$C$2:$D$38,2,FALSE))))</f>
        <v>0</v>
      </c>
      <c r="J515" s="160" t="s">
        <v>27</v>
      </c>
      <c r="K515" s="157"/>
      <c r="L515" s="165"/>
      <c r="M515" s="161">
        <f>IF(D515&gt;0,(VLOOKUP(D515,Families!$A$5:$I$196,6,0)),0)</f>
        <v>0</v>
      </c>
      <c r="N515" s="209"/>
      <c r="O515" s="209"/>
      <c r="P515" s="209"/>
      <c r="Q515" s="209"/>
      <c r="R515" s="209"/>
      <c r="S515" s="209"/>
      <c r="T515" s="169"/>
      <c r="U515" s="170"/>
      <c r="V515" s="174"/>
      <c r="W515" s="175"/>
    </row>
    <row r="516" spans="1:23" s="173" customFormat="1" ht="15" customHeight="1" x14ac:dyDescent="0.3">
      <c r="A516" s="164"/>
      <c r="B516" s="225"/>
      <c r="C516" s="225"/>
      <c r="D516" s="165"/>
      <c r="E516" s="166"/>
      <c r="F516" s="168">
        <v>92507</v>
      </c>
      <c r="G516" s="168"/>
      <c r="H516" s="167"/>
      <c r="I516" s="159">
        <f>IF(F516=0,0,(H516*(VLOOKUP(F516,'Fee Schedule'!$C$2:$D$38,2,FALSE))))</f>
        <v>0</v>
      </c>
      <c r="J516" s="160" t="s">
        <v>27</v>
      </c>
      <c r="K516" s="157"/>
      <c r="L516" s="165"/>
      <c r="M516" s="161">
        <f>IF(D516&gt;0,(VLOOKUP(D516,Families!$A$5:$I$196,6,0)),0)</f>
        <v>0</v>
      </c>
      <c r="N516" s="209"/>
      <c r="O516" s="209"/>
      <c r="P516" s="209"/>
      <c r="Q516" s="209"/>
      <c r="R516" s="209"/>
      <c r="S516" s="209"/>
      <c r="T516" s="169"/>
      <c r="U516" s="170"/>
      <c r="V516" s="174"/>
      <c r="W516" s="175"/>
    </row>
    <row r="517" spans="1:23" s="173" customFormat="1" ht="15" customHeight="1" x14ac:dyDescent="0.3">
      <c r="A517" s="164"/>
      <c r="B517" s="225"/>
      <c r="C517" s="225"/>
      <c r="D517" s="165"/>
      <c r="E517" s="166"/>
      <c r="F517" s="168" t="s">
        <v>94</v>
      </c>
      <c r="G517" s="168"/>
      <c r="H517" s="167"/>
      <c r="I517" s="159">
        <f>IF(F517=0,0,(H517*(VLOOKUP(F517,'Fee Schedule'!$C$2:$D$38,2,FALSE))))</f>
        <v>0</v>
      </c>
      <c r="J517" s="160" t="s">
        <v>17</v>
      </c>
      <c r="K517" s="157"/>
      <c r="L517" s="165"/>
      <c r="M517" s="161">
        <f>IF(D517&gt;0,(VLOOKUP(D517,Families!$A$5:$I$196,6,0)),0)</f>
        <v>0</v>
      </c>
      <c r="N517" s="209"/>
      <c r="O517" s="209"/>
      <c r="P517" s="209"/>
      <c r="Q517" s="209"/>
      <c r="R517" s="209"/>
      <c r="S517" s="209"/>
      <c r="T517" s="169"/>
      <c r="U517" s="170"/>
      <c r="V517" s="174"/>
      <c r="W517" s="175"/>
    </row>
    <row r="518" spans="1:23" s="173" customFormat="1" ht="15" customHeight="1" x14ac:dyDescent="0.3">
      <c r="A518" s="164"/>
      <c r="B518" s="225"/>
      <c r="C518" s="225"/>
      <c r="D518" s="165"/>
      <c r="E518" s="166"/>
      <c r="F518" s="168" t="s">
        <v>80</v>
      </c>
      <c r="G518" s="168"/>
      <c r="H518" s="167"/>
      <c r="I518" s="159">
        <f>IF(F518=0,0,(H518*(VLOOKUP(F518,'Fee Schedule'!$C$2:$D$38,2,FALSE))))</f>
        <v>0</v>
      </c>
      <c r="J518" s="160" t="s">
        <v>17</v>
      </c>
      <c r="K518" s="157"/>
      <c r="L518" s="165"/>
      <c r="M518" s="161">
        <f>IF(D518&gt;0,(VLOOKUP(D518,Families!$A$5:$I$196,6,0)),0)</f>
        <v>0</v>
      </c>
      <c r="N518" s="209"/>
      <c r="O518" s="209"/>
      <c r="P518" s="209"/>
      <c r="Q518" s="209"/>
      <c r="R518" s="209"/>
      <c r="S518" s="209"/>
      <c r="T518" s="169"/>
      <c r="U518" s="170"/>
      <c r="V518" s="174"/>
      <c r="W518" s="175"/>
    </row>
    <row r="519" spans="1:23" s="173" customFormat="1" ht="15" customHeight="1" x14ac:dyDescent="0.3">
      <c r="A519" s="164"/>
      <c r="B519" s="225"/>
      <c r="C519" s="225"/>
      <c r="D519" s="165"/>
      <c r="E519" s="166"/>
      <c r="F519" s="168" t="s">
        <v>96</v>
      </c>
      <c r="G519" s="168"/>
      <c r="H519" s="167"/>
      <c r="I519" s="159">
        <f>IF(F519=0,0,(H519*(VLOOKUP(F519,'Fee Schedule'!$C$2:$D$38,2,FALSE))))</f>
        <v>0</v>
      </c>
      <c r="J519" s="160" t="s">
        <v>17</v>
      </c>
      <c r="K519" s="157"/>
      <c r="L519" s="165"/>
      <c r="M519" s="161">
        <f>IF(D519&gt;0,(VLOOKUP(D519,Families!$A$5:$I$196,6,0)),0)</f>
        <v>0</v>
      </c>
      <c r="N519" s="209"/>
      <c r="O519" s="209"/>
      <c r="P519" s="209"/>
      <c r="Q519" s="209"/>
      <c r="R519" s="209"/>
      <c r="S519" s="209"/>
      <c r="T519" s="169"/>
      <c r="U519" s="170"/>
      <c r="V519" s="174"/>
      <c r="W519" s="175"/>
    </row>
    <row r="520" spans="1:23" s="173" customFormat="1" ht="15" customHeight="1" x14ac:dyDescent="0.3">
      <c r="A520" s="164"/>
      <c r="B520" s="225"/>
      <c r="C520" s="225"/>
      <c r="D520" s="165"/>
      <c r="E520" s="166"/>
      <c r="F520" s="168" t="s">
        <v>97</v>
      </c>
      <c r="G520" s="168"/>
      <c r="H520" s="167"/>
      <c r="I520" s="159">
        <f>IF(F520=0,0,(H520*(VLOOKUP(F520,'Fee Schedule'!$C$2:$D$38,2,FALSE))))</f>
        <v>0</v>
      </c>
      <c r="J520" s="160" t="s">
        <v>17</v>
      </c>
      <c r="K520" s="157"/>
      <c r="L520" s="165"/>
      <c r="M520" s="161">
        <f>IF(D520&gt;0,(VLOOKUP(D520,Families!$A$5:$I$196,6,0)),0)</f>
        <v>0</v>
      </c>
      <c r="O520" s="209"/>
      <c r="P520" s="209"/>
      <c r="Q520" s="209"/>
      <c r="R520" s="209"/>
      <c r="S520" s="209"/>
      <c r="T520" s="169"/>
      <c r="U520" s="170"/>
      <c r="V520" s="174"/>
      <c r="W520" s="175"/>
    </row>
    <row r="521" spans="1:23" s="173" customFormat="1" ht="15" customHeight="1" x14ac:dyDescent="0.3">
      <c r="A521" s="164"/>
      <c r="B521" s="225"/>
      <c r="C521" s="225"/>
      <c r="D521" s="165"/>
      <c r="E521" s="166"/>
      <c r="F521" s="168" t="s">
        <v>98</v>
      </c>
      <c r="G521" s="168"/>
      <c r="H521" s="167"/>
      <c r="I521" s="159">
        <f>IF(F521=0,0,(H521*(VLOOKUP(F521,'Fee Schedule'!$C$2:$D$38,2,FALSE))))</f>
        <v>0</v>
      </c>
      <c r="J521" s="160" t="s">
        <v>17</v>
      </c>
      <c r="K521" s="157"/>
      <c r="L521" s="165"/>
      <c r="M521" s="161">
        <f>IF(D521&gt;0,(VLOOKUP(D521,Families!$A$5:$I$196,6,0)),0)</f>
        <v>0</v>
      </c>
      <c r="O521" s="209"/>
      <c r="P521" s="209"/>
      <c r="Q521" s="209"/>
      <c r="R521" s="209"/>
      <c r="S521" s="209"/>
      <c r="T521" s="169"/>
      <c r="U521" s="170"/>
      <c r="V521" s="174"/>
      <c r="W521" s="175"/>
    </row>
    <row r="522" spans="1:23" s="173" customFormat="1" ht="15" customHeight="1" x14ac:dyDescent="0.3">
      <c r="A522" s="164"/>
      <c r="B522" s="225"/>
      <c r="C522" s="225"/>
      <c r="D522" s="165"/>
      <c r="E522" s="166"/>
      <c r="F522" s="168" t="s">
        <v>99</v>
      </c>
      <c r="G522" s="168"/>
      <c r="H522" s="167"/>
      <c r="I522" s="159">
        <f>IF(F522=0,0,(H522*(VLOOKUP(F522,'Fee Schedule'!$C$2:$D$38,2,FALSE))))</f>
        <v>0</v>
      </c>
      <c r="J522" s="160" t="s">
        <v>17</v>
      </c>
      <c r="K522" s="157"/>
      <c r="L522" s="165"/>
      <c r="M522" s="161">
        <f>IF(D522&gt;0,(VLOOKUP(D522,Families!$A$5:$I$196,6,0)),0)</f>
        <v>0</v>
      </c>
      <c r="O522" s="209"/>
      <c r="P522" s="209"/>
      <c r="Q522" s="209"/>
      <c r="R522" s="209"/>
      <c r="S522" s="209"/>
      <c r="T522" s="169"/>
      <c r="U522" s="170"/>
      <c r="V522" s="174"/>
      <c r="W522" s="175"/>
    </row>
    <row r="523" spans="1:23" s="173" customFormat="1" ht="15" customHeight="1" x14ac:dyDescent="0.3">
      <c r="A523" s="164"/>
      <c r="B523" s="225"/>
      <c r="C523" s="225"/>
      <c r="D523" s="165"/>
      <c r="E523" s="166"/>
      <c r="F523" s="168" t="s">
        <v>100</v>
      </c>
      <c r="G523" s="168"/>
      <c r="H523" s="167"/>
      <c r="I523" s="159">
        <f>IF(F523=0,0,(H523*(VLOOKUP(F523,'Fee Schedule'!$C$2:$D$38,2,FALSE))))</f>
        <v>0</v>
      </c>
      <c r="J523" s="160" t="s">
        <v>17</v>
      </c>
      <c r="K523" s="157"/>
      <c r="L523" s="165"/>
      <c r="M523" s="161">
        <f>IF(D523&gt;0,(VLOOKUP(D523,Families!$A$5:$I$196,6,0)),0)</f>
        <v>0</v>
      </c>
      <c r="O523" s="209"/>
      <c r="P523" s="209"/>
      <c r="Q523" s="209"/>
      <c r="R523" s="209"/>
      <c r="S523" s="209"/>
      <c r="T523" s="169"/>
      <c r="U523" s="170"/>
      <c r="V523" s="174"/>
      <c r="W523" s="175"/>
    </row>
    <row r="524" spans="1:23" s="173" customFormat="1" ht="15" customHeight="1" x14ac:dyDescent="0.3">
      <c r="A524" s="164"/>
      <c r="B524" s="225"/>
      <c r="C524" s="225"/>
      <c r="D524" s="165"/>
      <c r="E524" s="166"/>
      <c r="F524" s="168" t="s">
        <v>101</v>
      </c>
      <c r="G524" s="168"/>
      <c r="H524" s="167"/>
      <c r="I524" s="159">
        <f>IF(F524=0,0,(H524*(VLOOKUP(F524,'Fee Schedule'!$C$2:$D$38,2,FALSE))))</f>
        <v>0</v>
      </c>
      <c r="J524" s="160" t="s">
        <v>17</v>
      </c>
      <c r="K524" s="157"/>
      <c r="L524" s="165"/>
      <c r="M524" s="161">
        <f>IF(D524&gt;0,(VLOOKUP(D524,Families!$A$5:$I$196,6,0)),0)</f>
        <v>0</v>
      </c>
      <c r="O524" s="209"/>
      <c r="P524" s="209"/>
      <c r="Q524" s="209"/>
      <c r="R524" s="209"/>
      <c r="S524" s="209"/>
      <c r="T524" s="169"/>
      <c r="U524" s="170"/>
      <c r="V524" s="174"/>
      <c r="W524" s="175"/>
    </row>
    <row r="525" spans="1:23" s="173" customFormat="1" ht="15" customHeight="1" x14ac:dyDescent="0.3">
      <c r="A525" s="164"/>
      <c r="B525" s="225"/>
      <c r="C525" s="225"/>
      <c r="D525" s="165"/>
      <c r="E525" s="166"/>
      <c r="F525" s="168" t="s">
        <v>102</v>
      </c>
      <c r="G525" s="168"/>
      <c r="H525" s="167"/>
      <c r="I525" s="159">
        <f>IF(F525=0,0,(H525*(VLOOKUP(F525,'Fee Schedule'!$C$2:$D$38,2,FALSE))))</f>
        <v>0</v>
      </c>
      <c r="J525" s="160" t="s">
        <v>17</v>
      </c>
      <c r="K525" s="157"/>
      <c r="L525" s="165"/>
      <c r="M525" s="161">
        <f>IF(D525&gt;0,(VLOOKUP(D525,Families!$A$5:$I$196,6,0)),0)</f>
        <v>0</v>
      </c>
      <c r="O525" s="209"/>
      <c r="P525" s="209"/>
      <c r="Q525" s="209"/>
      <c r="R525" s="209"/>
      <c r="S525" s="209"/>
      <c r="T525" s="169"/>
      <c r="U525" s="170"/>
      <c r="V525" s="174"/>
      <c r="W525" s="175"/>
    </row>
    <row r="526" spans="1:23" s="173" customFormat="1" ht="15" customHeight="1" x14ac:dyDescent="0.3">
      <c r="A526" s="164"/>
      <c r="B526" s="225"/>
      <c r="C526" s="225"/>
      <c r="D526" s="165"/>
      <c r="E526" s="166"/>
      <c r="F526" s="168" t="s">
        <v>75</v>
      </c>
      <c r="G526" s="168"/>
      <c r="H526" s="167"/>
      <c r="I526" s="159">
        <f>IF(F526=0,0,(H526*(VLOOKUP(F526,'Fee Schedule'!$C$2:$D$38,2,FALSE))))</f>
        <v>0</v>
      </c>
      <c r="J526" s="160" t="s">
        <v>17</v>
      </c>
      <c r="K526" s="157"/>
      <c r="L526" s="165"/>
      <c r="M526" s="161">
        <f>IF(D526&gt;0,(VLOOKUP(D526,Families!$A$5:$I$196,6,0)),0)</f>
        <v>0</v>
      </c>
      <c r="O526" s="209"/>
      <c r="P526" s="209"/>
      <c r="Q526" s="209"/>
      <c r="R526" s="209"/>
      <c r="S526" s="209"/>
      <c r="T526" s="169"/>
      <c r="U526" s="170"/>
      <c r="V526" s="174"/>
      <c r="W526" s="175"/>
    </row>
    <row r="527" spans="1:23" s="173" customFormat="1" ht="15" customHeight="1" x14ac:dyDescent="0.3">
      <c r="A527" s="164"/>
      <c r="B527" s="225"/>
      <c r="C527" s="225"/>
      <c r="D527" s="165"/>
      <c r="E527" s="166"/>
      <c r="F527" s="168" t="s">
        <v>103</v>
      </c>
      <c r="G527" s="168"/>
      <c r="H527" s="167"/>
      <c r="I527" s="159">
        <f>IF(F527=0,0,(H527*(VLOOKUP(F527,'Fee Schedule'!$C$2:$D$38,2,FALSE))))</f>
        <v>0</v>
      </c>
      <c r="J527" s="160" t="s">
        <v>17</v>
      </c>
      <c r="K527" s="157"/>
      <c r="L527" s="165"/>
      <c r="M527" s="161">
        <f>IF(D527&gt;0,(VLOOKUP(D527,Families!$A$5:$I$196,6,0)),0)</f>
        <v>0</v>
      </c>
      <c r="O527" s="209"/>
      <c r="P527" s="209"/>
      <c r="Q527" s="209"/>
      <c r="R527" s="209"/>
      <c r="S527" s="209"/>
      <c r="T527" s="169"/>
      <c r="U527" s="170"/>
      <c r="V527" s="174"/>
      <c r="W527" s="175"/>
    </row>
    <row r="528" spans="1:23" s="173" customFormat="1" ht="15" customHeight="1" x14ac:dyDescent="0.3">
      <c r="A528" s="164"/>
      <c r="B528" s="225"/>
      <c r="C528" s="225"/>
      <c r="D528" s="165"/>
      <c r="E528" s="166"/>
      <c r="F528" s="168" t="s">
        <v>104</v>
      </c>
      <c r="G528" s="168"/>
      <c r="H528" s="167"/>
      <c r="I528" s="159">
        <f>IF(F528=0,0,(H528*(VLOOKUP(F528,'Fee Schedule'!$C$2:$D$38,2,FALSE))))</f>
        <v>0</v>
      </c>
      <c r="J528" s="160" t="s">
        <v>17</v>
      </c>
      <c r="K528" s="157"/>
      <c r="L528" s="165"/>
      <c r="M528" s="161">
        <f>IF(D528&gt;0,(VLOOKUP(D528,Families!$A$5:$I$196,6,0)),0)</f>
        <v>0</v>
      </c>
      <c r="O528" s="209"/>
      <c r="P528" s="209"/>
      <c r="Q528" s="209"/>
      <c r="R528" s="209"/>
      <c r="S528" s="209"/>
      <c r="T528" s="169"/>
      <c r="U528" s="170"/>
      <c r="V528" s="174"/>
      <c r="W528" s="175"/>
    </row>
    <row r="529" spans="1:23" s="173" customFormat="1" ht="15" customHeight="1" x14ac:dyDescent="0.3">
      <c r="A529" s="164"/>
      <c r="B529" s="225"/>
      <c r="C529" s="225"/>
      <c r="D529" s="165"/>
      <c r="E529" s="166"/>
      <c r="F529" s="168">
        <v>97530</v>
      </c>
      <c r="G529" s="168"/>
      <c r="H529" s="167"/>
      <c r="I529" s="159" t="e">
        <f>IF(F529=0,0,(H529*(VLOOKUP(F529,'Fee Schedule'!$C$2:$D$38,2,FALSE))))</f>
        <v>#N/A</v>
      </c>
      <c r="J529" s="160" t="s">
        <v>17</v>
      </c>
      <c r="K529" s="157"/>
      <c r="L529" s="165"/>
      <c r="M529" s="161">
        <f>IF(D529&gt;0,(VLOOKUP(D529,Families!$A$5:$I$196,6,0)),0)</f>
        <v>0</v>
      </c>
      <c r="O529" s="209"/>
      <c r="P529" s="209"/>
      <c r="Q529" s="209"/>
      <c r="R529" s="209"/>
      <c r="S529" s="209"/>
      <c r="T529" s="169"/>
      <c r="U529" s="170"/>
      <c r="V529" s="174"/>
      <c r="W529" s="175"/>
    </row>
    <row r="530" spans="1:23" s="173" customFormat="1" ht="15" customHeight="1" x14ac:dyDescent="0.3">
      <c r="A530" s="164"/>
      <c r="B530" s="225"/>
      <c r="C530" s="225"/>
      <c r="D530" s="165"/>
      <c r="E530" s="166"/>
      <c r="F530" s="168" t="s">
        <v>105</v>
      </c>
      <c r="G530" s="168"/>
      <c r="H530" s="167"/>
      <c r="I530" s="159">
        <f>IF(F530=0,0,(H530*(VLOOKUP(F530,'Fee Schedule'!$C$2:$D$38,2,FALSE))))</f>
        <v>0</v>
      </c>
      <c r="J530" s="160" t="s">
        <v>17</v>
      </c>
      <c r="K530" s="157"/>
      <c r="L530" s="165"/>
      <c r="M530" s="161">
        <f>IF(D530&gt;0,(VLOOKUP(D530,Families!$A$5:$I$196,6,0)),0)</f>
        <v>0</v>
      </c>
      <c r="O530" s="209"/>
      <c r="P530" s="209"/>
      <c r="Q530" s="209"/>
      <c r="R530" s="209"/>
      <c r="S530" s="209"/>
      <c r="T530" s="169"/>
      <c r="U530" s="170"/>
      <c r="V530" s="174"/>
      <c r="W530" s="175"/>
    </row>
    <row r="531" spans="1:23" s="173" customFormat="1" ht="15" customHeight="1" x14ac:dyDescent="0.3">
      <c r="A531" s="164"/>
      <c r="B531" s="225"/>
      <c r="C531" s="225"/>
      <c r="D531" s="165"/>
      <c r="E531" s="166"/>
      <c r="F531" s="168">
        <v>97003</v>
      </c>
      <c r="G531" s="168"/>
      <c r="H531" s="167"/>
      <c r="I531" s="159">
        <f>IF(F531=0,0,(H531*(VLOOKUP(F531,'Fee Schedule'!$C$2:$D$38,2,FALSE))))</f>
        <v>0</v>
      </c>
      <c r="J531" s="160" t="s">
        <v>17</v>
      </c>
      <c r="K531" s="157"/>
      <c r="L531" s="165"/>
      <c r="M531" s="161">
        <f>IF(D531&gt;0,(VLOOKUP(D531,Families!$A$5:$I$196,6,0)),0)</f>
        <v>0</v>
      </c>
      <c r="O531" s="209"/>
      <c r="P531" s="209"/>
      <c r="Q531" s="209"/>
      <c r="R531" s="209"/>
      <c r="S531" s="209"/>
      <c r="T531" s="169"/>
      <c r="U531" s="170"/>
      <c r="V531" s="174"/>
      <c r="W531" s="175"/>
    </row>
    <row r="532" spans="1:23" s="173" customFormat="1" ht="15" customHeight="1" x14ac:dyDescent="0.3">
      <c r="A532" s="164"/>
      <c r="B532" s="225"/>
      <c r="C532" s="225"/>
      <c r="D532" s="165"/>
      <c r="E532" s="166"/>
      <c r="F532" s="168">
        <v>97110</v>
      </c>
      <c r="G532" s="168"/>
      <c r="H532" s="167"/>
      <c r="I532" s="159">
        <f>IF(F532=0,0,(H532*(VLOOKUP(F532,'Fee Schedule'!$C$2:$D$38,2,FALSE))))</f>
        <v>0</v>
      </c>
      <c r="J532" s="160" t="s">
        <v>17</v>
      </c>
      <c r="K532" s="157"/>
      <c r="L532" s="165"/>
      <c r="M532" s="161">
        <f>IF(D532&gt;0,(VLOOKUP(D532,Families!$A$5:$I$196,6,0)),0)</f>
        <v>0</v>
      </c>
      <c r="O532" s="209"/>
      <c r="P532" s="209"/>
      <c r="Q532" s="209"/>
      <c r="R532" s="209"/>
      <c r="S532" s="209"/>
      <c r="T532" s="169"/>
      <c r="U532" s="170"/>
      <c r="V532" s="174"/>
      <c r="W532" s="175"/>
    </row>
    <row r="533" spans="1:23" s="173" customFormat="1" ht="15" customHeight="1" x14ac:dyDescent="0.3">
      <c r="A533" s="164"/>
      <c r="B533" s="225"/>
      <c r="C533" s="225"/>
      <c r="D533" s="165"/>
      <c r="E533" s="166"/>
      <c r="F533" s="168">
        <v>97001</v>
      </c>
      <c r="G533" s="168"/>
      <c r="H533" s="167"/>
      <c r="I533" s="159">
        <f>IF(F533=0,0,(H533*(VLOOKUP(F533,'Fee Schedule'!$C$2:$D$38,2,FALSE))))</f>
        <v>0</v>
      </c>
      <c r="J533" s="160" t="s">
        <v>17</v>
      </c>
      <c r="K533" s="157"/>
      <c r="L533" s="165"/>
      <c r="M533" s="161">
        <f>IF(D533&gt;0,(VLOOKUP(D533,Families!$A$5:$I$196,6,0)),0)</f>
        <v>0</v>
      </c>
      <c r="O533" s="209"/>
      <c r="P533" s="209"/>
      <c r="Q533" s="209"/>
      <c r="R533" s="209"/>
      <c r="S533" s="209"/>
      <c r="T533" s="169"/>
      <c r="U533" s="170"/>
      <c r="V533" s="174"/>
      <c r="W533" s="175"/>
    </row>
    <row r="534" spans="1:23" s="173" customFormat="1" ht="15" customHeight="1" x14ac:dyDescent="0.3">
      <c r="A534" s="164"/>
      <c r="B534" s="225"/>
      <c r="C534" s="225"/>
      <c r="D534" s="165"/>
      <c r="E534" s="166"/>
      <c r="F534" s="168">
        <v>92524</v>
      </c>
      <c r="G534" s="168"/>
      <c r="H534" s="167"/>
      <c r="I534" s="159">
        <f>IF(F534=0,0,(H534*(VLOOKUP(F534,'Fee Schedule'!$C$2:$D$38,2,FALSE))))</f>
        <v>0</v>
      </c>
      <c r="J534" s="160" t="s">
        <v>17</v>
      </c>
      <c r="K534" s="157"/>
      <c r="L534" s="165"/>
      <c r="M534" s="161">
        <f>IF(D534&gt;0,(VLOOKUP(D534,Families!$A$5:$I$196,6,0)),0)</f>
        <v>0</v>
      </c>
      <c r="O534" s="209"/>
      <c r="P534" s="209"/>
      <c r="Q534" s="209"/>
      <c r="R534" s="209"/>
      <c r="S534" s="209"/>
      <c r="T534" s="169"/>
      <c r="U534" s="170"/>
      <c r="V534" s="174"/>
      <c r="W534" s="175"/>
    </row>
    <row r="535" spans="1:23" s="173" customFormat="1" ht="15" customHeight="1" x14ac:dyDescent="0.3">
      <c r="A535" s="164"/>
      <c r="B535" s="225"/>
      <c r="C535" s="225"/>
      <c r="D535" s="165"/>
      <c r="E535" s="166"/>
      <c r="F535" s="168">
        <v>92507</v>
      </c>
      <c r="G535" s="168"/>
      <c r="H535" s="167"/>
      <c r="I535" s="159">
        <f>IF(F535=0,0,(H535*(VLOOKUP(F535,'Fee Schedule'!$C$2:$D$38,2,FALSE))))</f>
        <v>0</v>
      </c>
      <c r="J535" s="160" t="s">
        <v>17</v>
      </c>
      <c r="K535" s="157"/>
      <c r="L535" s="165"/>
      <c r="M535" s="161">
        <f>IF(D535&gt;0,(VLOOKUP(D535,Families!$A$5:$I$196,6,0)),0)</f>
        <v>0</v>
      </c>
      <c r="O535" s="209"/>
      <c r="P535" s="209"/>
      <c r="Q535" s="209"/>
      <c r="R535" s="209"/>
      <c r="S535" s="209"/>
      <c r="T535" s="169"/>
      <c r="U535" s="170"/>
      <c r="V535" s="174"/>
      <c r="W535" s="175"/>
    </row>
    <row r="536" spans="1:23" s="173" customFormat="1" ht="15" customHeight="1" x14ac:dyDescent="0.3">
      <c r="A536" s="164"/>
      <c r="B536" s="225"/>
      <c r="C536" s="225"/>
      <c r="D536" s="165"/>
      <c r="E536" s="166"/>
      <c r="F536" s="168" t="s">
        <v>94</v>
      </c>
      <c r="G536" s="168"/>
      <c r="H536" s="167"/>
      <c r="I536" s="159">
        <f>IF(F536=0,0,(H536*(VLOOKUP(F536,'Fee Schedule'!$C$2:$D$38,2,FALSE))))</f>
        <v>0</v>
      </c>
      <c r="J536" s="160" t="s">
        <v>106</v>
      </c>
      <c r="K536" s="157"/>
      <c r="L536" s="165"/>
      <c r="M536" s="161">
        <f>IF(D536&gt;0,(VLOOKUP(D536,Families!$A$5:$I$196,6,0)),0)</f>
        <v>0</v>
      </c>
      <c r="N536" s="209"/>
      <c r="O536" s="209"/>
      <c r="P536" s="209"/>
      <c r="Q536" s="209"/>
      <c r="R536" s="209"/>
      <c r="S536" s="209"/>
      <c r="T536" s="169"/>
      <c r="U536" s="170"/>
      <c r="V536" s="174"/>
      <c r="W536" s="175"/>
    </row>
    <row r="537" spans="1:23" s="173" customFormat="1" ht="15" customHeight="1" x14ac:dyDescent="0.3">
      <c r="A537" s="164"/>
      <c r="B537" s="225"/>
      <c r="C537" s="225"/>
      <c r="D537" s="165"/>
      <c r="E537" s="166"/>
      <c r="F537" s="168" t="s">
        <v>80</v>
      </c>
      <c r="G537" s="168"/>
      <c r="H537" s="167"/>
      <c r="I537" s="159">
        <f>IF(F537=0,0,(H537*(VLOOKUP(F537,'Fee Schedule'!$C$2:$D$38,2,FALSE))))</f>
        <v>0</v>
      </c>
      <c r="J537" s="160" t="s">
        <v>106</v>
      </c>
      <c r="K537" s="157"/>
      <c r="L537" s="165"/>
      <c r="M537" s="161">
        <f>IF(D537&gt;0,(VLOOKUP(D537,Families!$A$5:$I$196,6,0)),0)</f>
        <v>0</v>
      </c>
      <c r="N537" s="209"/>
      <c r="O537" s="209"/>
      <c r="P537" s="209"/>
      <c r="Q537" s="209"/>
      <c r="R537" s="209"/>
      <c r="S537" s="209"/>
      <c r="T537" s="169"/>
      <c r="U537" s="170"/>
      <c r="V537" s="174"/>
      <c r="W537" s="175"/>
    </row>
    <row r="538" spans="1:23" s="173" customFormat="1" ht="15" customHeight="1" x14ac:dyDescent="0.3">
      <c r="A538" s="164"/>
      <c r="B538" s="225"/>
      <c r="C538" s="225"/>
      <c r="D538" s="165"/>
      <c r="E538" s="166"/>
      <c r="F538" s="168" t="s">
        <v>96</v>
      </c>
      <c r="G538" s="168"/>
      <c r="H538" s="167"/>
      <c r="I538" s="159">
        <f>IF(F538=0,0,(H538*(VLOOKUP(F538,'Fee Schedule'!$C$2:$D$38,2,FALSE))))</f>
        <v>0</v>
      </c>
      <c r="J538" s="160" t="s">
        <v>106</v>
      </c>
      <c r="K538" s="157"/>
      <c r="L538" s="165"/>
      <c r="M538" s="161">
        <f>IF(D538&gt;0,(VLOOKUP(D538,Families!$A$5:$I$196,6,0)),0)</f>
        <v>0</v>
      </c>
      <c r="N538" s="209"/>
      <c r="O538" s="209"/>
      <c r="P538" s="209"/>
      <c r="Q538" s="209"/>
      <c r="R538" s="209"/>
      <c r="S538" s="209"/>
      <c r="T538" s="169"/>
      <c r="U538" s="170"/>
      <c r="V538" s="174"/>
      <c r="W538" s="175"/>
    </row>
    <row r="539" spans="1:23" s="173" customFormat="1" ht="15" customHeight="1" x14ac:dyDescent="0.3">
      <c r="A539" s="164"/>
      <c r="B539" s="225"/>
      <c r="C539" s="225"/>
      <c r="D539" s="165"/>
      <c r="E539" s="166"/>
      <c r="F539" s="168" t="s">
        <v>97</v>
      </c>
      <c r="G539" s="168"/>
      <c r="H539" s="167"/>
      <c r="I539" s="159">
        <f>IF(F539=0,0,(H539*(VLOOKUP(F539,'Fee Schedule'!$C$2:$D$38,2,FALSE))))</f>
        <v>0</v>
      </c>
      <c r="J539" s="160" t="s">
        <v>106</v>
      </c>
      <c r="K539" s="157"/>
      <c r="L539" s="165"/>
      <c r="M539" s="161">
        <f>IF(D539&gt;0,(VLOOKUP(D539,Families!$A$5:$I$196,6,0)),0)</f>
        <v>0</v>
      </c>
      <c r="O539" s="209"/>
      <c r="P539" s="209"/>
      <c r="Q539" s="209"/>
      <c r="R539" s="209"/>
      <c r="S539" s="209"/>
      <c r="T539" s="169"/>
      <c r="U539" s="170"/>
      <c r="V539" s="174"/>
      <c r="W539" s="175"/>
    </row>
    <row r="540" spans="1:23" s="173" customFormat="1" ht="15" customHeight="1" x14ac:dyDescent="0.3">
      <c r="A540" s="164"/>
      <c r="B540" s="225"/>
      <c r="C540" s="225"/>
      <c r="D540" s="165"/>
      <c r="E540" s="166"/>
      <c r="F540" s="168" t="s">
        <v>98</v>
      </c>
      <c r="G540" s="168"/>
      <c r="H540" s="167"/>
      <c r="I540" s="159">
        <f>IF(F540=0,0,(H540*(VLOOKUP(F540,'Fee Schedule'!$C$2:$D$38,2,FALSE))))</f>
        <v>0</v>
      </c>
      <c r="J540" s="160" t="s">
        <v>106</v>
      </c>
      <c r="K540" s="157"/>
      <c r="L540" s="165"/>
      <c r="M540" s="161">
        <f>IF(D540&gt;0,(VLOOKUP(D540,Families!$A$5:$I$196,6,0)),0)</f>
        <v>0</v>
      </c>
      <c r="O540" s="209"/>
      <c r="P540" s="209"/>
      <c r="Q540" s="209"/>
      <c r="R540" s="209"/>
      <c r="S540" s="209"/>
      <c r="T540" s="169"/>
      <c r="U540" s="170"/>
      <c r="V540" s="174"/>
      <c r="W540" s="175"/>
    </row>
    <row r="541" spans="1:23" s="173" customFormat="1" ht="15" customHeight="1" x14ac:dyDescent="0.3">
      <c r="A541" s="164"/>
      <c r="B541" s="225"/>
      <c r="C541" s="225"/>
      <c r="D541" s="165"/>
      <c r="E541" s="166"/>
      <c r="F541" s="168" t="s">
        <v>99</v>
      </c>
      <c r="G541" s="168"/>
      <c r="H541" s="167"/>
      <c r="I541" s="159">
        <f>IF(F541=0,0,(H541*(VLOOKUP(F541,'Fee Schedule'!$C$2:$D$38,2,FALSE))))</f>
        <v>0</v>
      </c>
      <c r="J541" s="160" t="s">
        <v>106</v>
      </c>
      <c r="K541" s="157"/>
      <c r="L541" s="165"/>
      <c r="M541" s="161">
        <f>IF(D541&gt;0,(VLOOKUP(D541,Families!$A$5:$I$196,6,0)),0)</f>
        <v>0</v>
      </c>
      <c r="O541" s="209"/>
      <c r="P541" s="209"/>
      <c r="Q541" s="209"/>
      <c r="R541" s="209"/>
      <c r="S541" s="209"/>
      <c r="T541" s="169"/>
      <c r="U541" s="170"/>
      <c r="V541" s="174"/>
      <c r="W541" s="175"/>
    </row>
    <row r="542" spans="1:23" s="173" customFormat="1" ht="15" customHeight="1" x14ac:dyDescent="0.3">
      <c r="A542" s="164"/>
      <c r="B542" s="225"/>
      <c r="C542" s="225"/>
      <c r="D542" s="165"/>
      <c r="E542" s="166"/>
      <c r="F542" s="168" t="s">
        <v>100</v>
      </c>
      <c r="G542" s="168"/>
      <c r="H542" s="167"/>
      <c r="I542" s="159">
        <f>IF(F542=0,0,(H542*(VLOOKUP(F542,'Fee Schedule'!$C$2:$D$38,2,FALSE))))</f>
        <v>0</v>
      </c>
      <c r="J542" s="160" t="s">
        <v>106</v>
      </c>
      <c r="K542" s="157"/>
      <c r="L542" s="165"/>
      <c r="M542" s="161">
        <f>IF(D542&gt;0,(VLOOKUP(D542,Families!$A$5:$I$196,6,0)),0)</f>
        <v>0</v>
      </c>
      <c r="O542" s="209"/>
      <c r="P542" s="209"/>
      <c r="Q542" s="209"/>
      <c r="R542" s="209"/>
      <c r="S542" s="209"/>
      <c r="T542" s="169"/>
      <c r="U542" s="170"/>
      <c r="V542" s="174"/>
      <c r="W542" s="175"/>
    </row>
    <row r="543" spans="1:23" s="173" customFormat="1" ht="15" customHeight="1" x14ac:dyDescent="0.3">
      <c r="A543" s="164"/>
      <c r="B543" s="225"/>
      <c r="C543" s="225"/>
      <c r="D543" s="165"/>
      <c r="E543" s="166"/>
      <c r="F543" s="168" t="s">
        <v>101</v>
      </c>
      <c r="G543" s="168"/>
      <c r="H543" s="167"/>
      <c r="I543" s="159">
        <f>IF(F543=0,0,(H543*(VLOOKUP(F543,'Fee Schedule'!$C$2:$D$38,2,FALSE))))</f>
        <v>0</v>
      </c>
      <c r="J543" s="160" t="s">
        <v>106</v>
      </c>
      <c r="K543" s="157"/>
      <c r="L543" s="165"/>
      <c r="M543" s="161">
        <f>IF(D543&gt;0,(VLOOKUP(D543,Families!$A$5:$I$196,6,0)),0)</f>
        <v>0</v>
      </c>
      <c r="O543" s="209"/>
      <c r="P543" s="209"/>
      <c r="Q543" s="209"/>
      <c r="R543" s="209"/>
      <c r="S543" s="209"/>
      <c r="T543" s="169"/>
      <c r="U543" s="170"/>
      <c r="V543" s="174"/>
      <c r="W543" s="175"/>
    </row>
    <row r="544" spans="1:23" s="173" customFormat="1" ht="15" customHeight="1" x14ac:dyDescent="0.3">
      <c r="A544" s="164"/>
      <c r="B544" s="225"/>
      <c r="C544" s="225"/>
      <c r="D544" s="165"/>
      <c r="E544" s="166"/>
      <c r="F544" s="168" t="s">
        <v>102</v>
      </c>
      <c r="G544" s="168"/>
      <c r="H544" s="167"/>
      <c r="I544" s="159">
        <f>IF(F544=0,0,(H544*(VLOOKUP(F544,'Fee Schedule'!$C$2:$D$38,2,FALSE))))</f>
        <v>0</v>
      </c>
      <c r="J544" s="160" t="s">
        <v>106</v>
      </c>
      <c r="K544" s="157"/>
      <c r="L544" s="165"/>
      <c r="M544" s="161">
        <f>IF(D544&gt;0,(VLOOKUP(D544,Families!$A$5:$I$196,6,0)),0)</f>
        <v>0</v>
      </c>
      <c r="O544" s="209"/>
      <c r="P544" s="209"/>
      <c r="Q544" s="209"/>
      <c r="R544" s="209"/>
      <c r="S544" s="209"/>
      <c r="T544" s="169"/>
      <c r="U544" s="170"/>
      <c r="V544" s="174"/>
      <c r="W544" s="175"/>
    </row>
    <row r="545" spans="1:23" s="173" customFormat="1" ht="15" customHeight="1" x14ac:dyDescent="0.3">
      <c r="A545" s="164"/>
      <c r="B545" s="225"/>
      <c r="C545" s="225"/>
      <c r="D545" s="165"/>
      <c r="E545" s="166"/>
      <c r="F545" s="168" t="s">
        <v>75</v>
      </c>
      <c r="G545" s="168"/>
      <c r="H545" s="167"/>
      <c r="I545" s="159">
        <f>IF(F545=0,0,(H545*(VLOOKUP(F545,'Fee Schedule'!$C$2:$D$38,2,FALSE))))</f>
        <v>0</v>
      </c>
      <c r="J545" s="160" t="s">
        <v>106</v>
      </c>
      <c r="K545" s="157"/>
      <c r="L545" s="165"/>
      <c r="M545" s="161">
        <f>IF(D545&gt;0,(VLOOKUP(D545,Families!$A$5:$I$196,6,0)),0)</f>
        <v>0</v>
      </c>
      <c r="O545" s="209"/>
      <c r="P545" s="209"/>
      <c r="Q545" s="209"/>
      <c r="R545" s="209"/>
      <c r="S545" s="209"/>
      <c r="T545" s="169"/>
      <c r="U545" s="170"/>
      <c r="V545" s="174"/>
      <c r="W545" s="175"/>
    </row>
    <row r="546" spans="1:23" s="173" customFormat="1" ht="15" customHeight="1" x14ac:dyDescent="0.3">
      <c r="A546" s="164"/>
      <c r="B546" s="225"/>
      <c r="C546" s="225"/>
      <c r="D546" s="165"/>
      <c r="E546" s="166"/>
      <c r="F546" s="168" t="s">
        <v>103</v>
      </c>
      <c r="G546" s="168"/>
      <c r="H546" s="167"/>
      <c r="I546" s="159">
        <f>IF(F546=0,0,(H546*(VLOOKUP(F546,'Fee Schedule'!$C$2:$D$38,2,FALSE))))</f>
        <v>0</v>
      </c>
      <c r="J546" s="160" t="s">
        <v>106</v>
      </c>
      <c r="K546" s="157"/>
      <c r="L546" s="165"/>
      <c r="M546" s="161">
        <f>IF(D546&gt;0,(VLOOKUP(D546,Families!$A$5:$I$196,6,0)),0)</f>
        <v>0</v>
      </c>
      <c r="O546" s="209"/>
      <c r="P546" s="209"/>
      <c r="Q546" s="209"/>
      <c r="R546" s="209"/>
      <c r="S546" s="209"/>
      <c r="T546" s="169"/>
      <c r="U546" s="170"/>
      <c r="V546" s="174"/>
      <c r="W546" s="175"/>
    </row>
    <row r="547" spans="1:23" s="173" customFormat="1" ht="15" customHeight="1" x14ac:dyDescent="0.3">
      <c r="A547" s="164"/>
      <c r="B547" s="225"/>
      <c r="C547" s="225"/>
      <c r="D547" s="165"/>
      <c r="E547" s="166"/>
      <c r="F547" s="168" t="s">
        <v>104</v>
      </c>
      <c r="G547" s="168"/>
      <c r="H547" s="167"/>
      <c r="I547" s="159">
        <f>IF(F547=0,0,(H547*(VLOOKUP(F547,'Fee Schedule'!$C$2:$D$38,2,FALSE))))</f>
        <v>0</v>
      </c>
      <c r="J547" s="160" t="s">
        <v>106</v>
      </c>
      <c r="K547" s="157"/>
      <c r="L547" s="165"/>
      <c r="M547" s="161">
        <f>IF(D547&gt;0,(VLOOKUP(D547,Families!$A$5:$I$196,6,0)),0)</f>
        <v>0</v>
      </c>
      <c r="O547" s="209"/>
      <c r="P547" s="209"/>
      <c r="Q547" s="209"/>
      <c r="R547" s="209"/>
      <c r="S547" s="209"/>
      <c r="T547" s="169"/>
      <c r="U547" s="170"/>
      <c r="V547" s="174"/>
      <c r="W547" s="175"/>
    </row>
    <row r="548" spans="1:23" s="173" customFormat="1" ht="15" customHeight="1" x14ac:dyDescent="0.3">
      <c r="A548" s="164"/>
      <c r="B548" s="225"/>
      <c r="C548" s="225"/>
      <c r="D548" s="165"/>
      <c r="E548" s="166"/>
      <c r="F548" s="168">
        <v>97530</v>
      </c>
      <c r="G548" s="168"/>
      <c r="H548" s="167"/>
      <c r="I548" s="159" t="e">
        <f>IF(F548=0,0,(H548*(VLOOKUP(F548,'Fee Schedule'!$C$2:$D$38,2,FALSE))))</f>
        <v>#N/A</v>
      </c>
      <c r="J548" s="160" t="s">
        <v>106</v>
      </c>
      <c r="K548" s="157"/>
      <c r="L548" s="165"/>
      <c r="M548" s="161">
        <f>IF(D548&gt;0,(VLOOKUP(D548,Families!$A$5:$I$196,6,0)),0)</f>
        <v>0</v>
      </c>
      <c r="O548" s="209"/>
      <c r="P548" s="209"/>
      <c r="Q548" s="209"/>
      <c r="R548" s="209"/>
      <c r="S548" s="209"/>
      <c r="T548" s="169"/>
      <c r="U548" s="170"/>
      <c r="V548" s="174"/>
      <c r="W548" s="175"/>
    </row>
    <row r="549" spans="1:23" s="173" customFormat="1" ht="15" customHeight="1" x14ac:dyDescent="0.3">
      <c r="A549" s="164"/>
      <c r="B549" s="225"/>
      <c r="C549" s="225"/>
      <c r="D549" s="165"/>
      <c r="E549" s="166"/>
      <c r="F549" s="168" t="s">
        <v>105</v>
      </c>
      <c r="G549" s="168"/>
      <c r="H549" s="167"/>
      <c r="I549" s="159">
        <f>IF(F549=0,0,(H549*(VLOOKUP(F549,'Fee Schedule'!$C$2:$D$38,2,FALSE))))</f>
        <v>0</v>
      </c>
      <c r="J549" s="160" t="s">
        <v>106</v>
      </c>
      <c r="K549" s="157"/>
      <c r="L549" s="165"/>
      <c r="M549" s="161">
        <f>IF(D549&gt;0,(VLOOKUP(D549,Families!$A$5:$I$196,6,0)),0)</f>
        <v>0</v>
      </c>
      <c r="O549" s="209"/>
      <c r="P549" s="209"/>
      <c r="Q549" s="209"/>
      <c r="R549" s="209"/>
      <c r="S549" s="209"/>
      <c r="T549" s="169"/>
      <c r="U549" s="170"/>
      <c r="V549" s="174"/>
      <c r="W549" s="175"/>
    </row>
    <row r="550" spans="1:23" s="173" customFormat="1" ht="15" customHeight="1" x14ac:dyDescent="0.3">
      <c r="A550" s="164"/>
      <c r="B550" s="225"/>
      <c r="C550" s="225"/>
      <c r="D550" s="165"/>
      <c r="E550" s="166"/>
      <c r="F550" s="168">
        <v>97003</v>
      </c>
      <c r="G550" s="168"/>
      <c r="H550" s="167"/>
      <c r="I550" s="159">
        <f>IF(F550=0,0,(H550*(VLOOKUP(F550,'Fee Schedule'!$C$2:$D$38,2,FALSE))))</f>
        <v>0</v>
      </c>
      <c r="J550" s="160" t="s">
        <v>106</v>
      </c>
      <c r="K550" s="157"/>
      <c r="L550" s="165"/>
      <c r="M550" s="161">
        <f>IF(D550&gt;0,(VLOOKUP(D550,Families!$A$5:$I$196,6,0)),0)</f>
        <v>0</v>
      </c>
      <c r="O550" s="209"/>
      <c r="P550" s="209"/>
      <c r="Q550" s="209"/>
      <c r="R550" s="209"/>
      <c r="S550" s="209"/>
      <c r="T550" s="169"/>
      <c r="U550" s="170"/>
      <c r="V550" s="174"/>
      <c r="W550" s="175"/>
    </row>
    <row r="551" spans="1:23" s="173" customFormat="1" ht="15" customHeight="1" x14ac:dyDescent="0.3">
      <c r="A551" s="164"/>
      <c r="B551" s="225"/>
      <c r="C551" s="225"/>
      <c r="D551" s="165"/>
      <c r="E551" s="166"/>
      <c r="F551" s="168">
        <v>97110</v>
      </c>
      <c r="G551" s="168"/>
      <c r="H551" s="167"/>
      <c r="I551" s="159">
        <f>IF(F551=0,0,(H551*(VLOOKUP(F551,'Fee Schedule'!$C$2:$D$38,2,FALSE))))</f>
        <v>0</v>
      </c>
      <c r="J551" s="160" t="s">
        <v>106</v>
      </c>
      <c r="K551" s="157"/>
      <c r="L551" s="165"/>
      <c r="M551" s="161">
        <f>IF(D551&gt;0,(VLOOKUP(D551,Families!$A$5:$I$196,6,0)),0)</f>
        <v>0</v>
      </c>
      <c r="O551" s="209"/>
      <c r="P551" s="209"/>
      <c r="Q551" s="209"/>
      <c r="R551" s="209"/>
      <c r="S551" s="209"/>
      <c r="T551" s="169"/>
      <c r="U551" s="170"/>
      <c r="V551" s="174"/>
      <c r="W551" s="175"/>
    </row>
    <row r="552" spans="1:23" s="173" customFormat="1" ht="15" customHeight="1" x14ac:dyDescent="0.3">
      <c r="A552" s="164"/>
      <c r="B552" s="225"/>
      <c r="C552" s="225"/>
      <c r="D552" s="165"/>
      <c r="E552" s="166"/>
      <c r="F552" s="168">
        <v>97001</v>
      </c>
      <c r="G552" s="168"/>
      <c r="H552" s="167"/>
      <c r="I552" s="159">
        <f>IF(F552=0,0,(H552*(VLOOKUP(F552,'Fee Schedule'!$C$2:$D$38,2,FALSE))))</f>
        <v>0</v>
      </c>
      <c r="J552" s="160" t="s">
        <v>106</v>
      </c>
      <c r="K552" s="157"/>
      <c r="L552" s="165"/>
      <c r="M552" s="161">
        <f>IF(D552&gt;0,(VLOOKUP(D552,Families!$A$5:$I$196,6,0)),0)</f>
        <v>0</v>
      </c>
      <c r="O552" s="209"/>
      <c r="P552" s="209"/>
      <c r="Q552" s="209"/>
      <c r="R552" s="209"/>
      <c r="S552" s="209"/>
      <c r="T552" s="169"/>
      <c r="U552" s="170"/>
      <c r="V552" s="174"/>
      <c r="W552" s="175"/>
    </row>
    <row r="553" spans="1:23" s="173" customFormat="1" ht="15" customHeight="1" x14ac:dyDescent="0.3">
      <c r="A553" s="164"/>
      <c r="B553" s="225"/>
      <c r="C553" s="225"/>
      <c r="D553" s="165"/>
      <c r="E553" s="166"/>
      <c r="F553" s="168">
        <v>92524</v>
      </c>
      <c r="G553" s="168"/>
      <c r="H553" s="167"/>
      <c r="I553" s="159">
        <f>IF(F553=0,0,(H553*(VLOOKUP(F553,'Fee Schedule'!$C$2:$D$38,2,FALSE))))</f>
        <v>0</v>
      </c>
      <c r="J553" s="160" t="s">
        <v>106</v>
      </c>
      <c r="K553" s="157"/>
      <c r="L553" s="165"/>
      <c r="M553" s="161">
        <f>IF(D553&gt;0,(VLOOKUP(D553,Families!$A$5:$I$196,6,0)),0)</f>
        <v>0</v>
      </c>
      <c r="O553" s="209"/>
      <c r="P553" s="209"/>
      <c r="Q553" s="209"/>
      <c r="R553" s="209"/>
      <c r="S553" s="209"/>
      <c r="T553" s="169"/>
      <c r="U553" s="170"/>
      <c r="V553" s="174"/>
      <c r="W553" s="175"/>
    </row>
    <row r="554" spans="1:23" s="173" customFormat="1" ht="15" customHeight="1" x14ac:dyDescent="0.3">
      <c r="A554" s="164"/>
      <c r="B554" s="225"/>
      <c r="C554" s="225"/>
      <c r="D554" s="165"/>
      <c r="E554" s="166"/>
      <c r="F554" s="168">
        <v>92507</v>
      </c>
      <c r="G554" s="168"/>
      <c r="H554" s="167"/>
      <c r="I554" s="159">
        <f>IF(F554=0,0,(H554*(VLOOKUP(F554,'Fee Schedule'!$C$2:$D$38,2,FALSE))))</f>
        <v>0</v>
      </c>
      <c r="J554" s="160" t="s">
        <v>106</v>
      </c>
      <c r="K554" s="157"/>
      <c r="L554" s="165"/>
      <c r="M554" s="161">
        <f>IF(D554&gt;0,(VLOOKUP(D554,Families!$A$5:$I$196,6,0)),0)</f>
        <v>0</v>
      </c>
      <c r="O554" s="209"/>
      <c r="P554" s="209"/>
      <c r="Q554" s="209"/>
      <c r="R554" s="209"/>
      <c r="S554" s="209"/>
      <c r="T554" s="169"/>
      <c r="U554" s="170"/>
      <c r="V554" s="174"/>
      <c r="W554" s="175"/>
    </row>
    <row r="555" spans="1:23" s="173" customFormat="1" ht="15" customHeight="1" x14ac:dyDescent="0.3">
      <c r="A555" s="164"/>
      <c r="B555" s="225"/>
      <c r="C555" s="225"/>
      <c r="D555" s="165"/>
      <c r="E555" s="166"/>
      <c r="F555" s="168">
        <v>99601</v>
      </c>
      <c r="G555" s="168"/>
      <c r="H555" s="167"/>
      <c r="I555" s="159"/>
      <c r="J555" s="160" t="s">
        <v>106</v>
      </c>
      <c r="K555" s="157"/>
      <c r="L555" s="165"/>
      <c r="M555" s="161"/>
      <c r="O555" s="209"/>
      <c r="P555" s="209"/>
      <c r="Q555" s="209"/>
      <c r="R555" s="209"/>
      <c r="S555" s="209"/>
      <c r="T555" s="169"/>
      <c r="U555" s="170"/>
      <c r="V555" s="174"/>
      <c r="W555" s="175"/>
    </row>
    <row r="556" spans="1:23" s="173" customFormat="1" ht="15" customHeight="1" x14ac:dyDescent="0.3">
      <c r="A556" s="164"/>
      <c r="B556" s="225"/>
      <c r="C556" s="225"/>
      <c r="D556" s="165"/>
      <c r="E556" s="166"/>
      <c r="F556" s="168" t="s">
        <v>94</v>
      </c>
      <c r="G556" s="168"/>
      <c r="H556" s="167"/>
      <c r="I556" s="159">
        <f>IF(F556=0,0,(H556*(VLOOKUP(F556,'Fee Schedule'!$C$2:$D$38,2,FALSE))))</f>
        <v>0</v>
      </c>
      <c r="J556" s="160" t="s">
        <v>36</v>
      </c>
      <c r="K556" s="157"/>
      <c r="L556" s="165"/>
      <c r="M556" s="161">
        <f>IF(D556&gt;0,(VLOOKUP(D556,Families!$A$5:$I$196,6,0)),0)</f>
        <v>0</v>
      </c>
      <c r="O556" s="209"/>
      <c r="P556" s="209"/>
      <c r="Q556" s="209"/>
      <c r="R556" s="209"/>
      <c r="S556" s="209"/>
      <c r="T556" s="169"/>
      <c r="U556" s="170"/>
      <c r="V556" s="174"/>
      <c r="W556" s="175"/>
    </row>
    <row r="557" spans="1:23" s="173" customFormat="1" ht="15" customHeight="1" x14ac:dyDescent="0.3">
      <c r="A557" s="164"/>
      <c r="B557" s="225"/>
      <c r="C557" s="225"/>
      <c r="D557" s="165"/>
      <c r="E557" s="166"/>
      <c r="F557" s="168" t="s">
        <v>80</v>
      </c>
      <c r="G557" s="168"/>
      <c r="H557" s="167"/>
      <c r="I557" s="159">
        <f>IF(F557=0,0,(H557*(VLOOKUP(F557,'Fee Schedule'!$C$2:$D$38,2,FALSE))))</f>
        <v>0</v>
      </c>
      <c r="J557" s="160" t="s">
        <v>36</v>
      </c>
      <c r="K557" s="157"/>
      <c r="L557" s="165"/>
      <c r="M557" s="161">
        <f>IF(D557&gt;0,(VLOOKUP(D557,Families!$A$5:$I$196,6,0)),0)</f>
        <v>0</v>
      </c>
      <c r="O557" s="209"/>
      <c r="P557" s="209"/>
      <c r="Q557" s="209"/>
      <c r="R557" s="209"/>
      <c r="S557" s="209"/>
      <c r="T557" s="169"/>
      <c r="U557" s="170"/>
      <c r="V557" s="174"/>
      <c r="W557" s="175"/>
    </row>
    <row r="558" spans="1:23" s="173" customFormat="1" ht="15" customHeight="1" x14ac:dyDescent="0.3">
      <c r="A558" s="164"/>
      <c r="B558" s="225"/>
      <c r="C558" s="225"/>
      <c r="D558" s="165"/>
      <c r="E558" s="166"/>
      <c r="F558" s="168" t="s">
        <v>96</v>
      </c>
      <c r="G558" s="168"/>
      <c r="H558" s="167"/>
      <c r="I558" s="159">
        <f>IF(F558=0,0,(H558*(VLOOKUP(F558,'Fee Schedule'!$C$2:$D$38,2,FALSE))))</f>
        <v>0</v>
      </c>
      <c r="J558" s="160" t="s">
        <v>36</v>
      </c>
      <c r="K558" s="157"/>
      <c r="L558" s="165"/>
      <c r="M558" s="161">
        <f>IF(D558&gt;0,(VLOOKUP(D558,Families!$A$5:$I$196,6,0)),0)</f>
        <v>0</v>
      </c>
      <c r="O558" s="209"/>
      <c r="P558" s="209"/>
      <c r="Q558" s="209"/>
      <c r="R558" s="209"/>
      <c r="S558" s="209"/>
      <c r="T558" s="169"/>
      <c r="U558" s="170"/>
      <c r="V558" s="174"/>
      <c r="W558" s="175"/>
    </row>
    <row r="559" spans="1:23" s="173" customFormat="1" ht="15" customHeight="1" x14ac:dyDescent="0.3">
      <c r="A559" s="164"/>
      <c r="B559" s="225"/>
      <c r="C559" s="225"/>
      <c r="D559" s="165"/>
      <c r="E559" s="166"/>
      <c r="F559" s="168" t="s">
        <v>97</v>
      </c>
      <c r="G559" s="168"/>
      <c r="H559" s="167"/>
      <c r="I559" s="159">
        <f>IF(F559=0,0,(H559*(VLOOKUP(F559,'Fee Schedule'!$C$2:$D$38,2,FALSE))))</f>
        <v>0</v>
      </c>
      <c r="J559" s="160" t="s">
        <v>36</v>
      </c>
      <c r="K559" s="157"/>
      <c r="L559" s="165"/>
      <c r="M559" s="161">
        <f>IF(D559&gt;0,(VLOOKUP(D559,Families!$A$5:$I$196,6,0)),0)</f>
        <v>0</v>
      </c>
      <c r="O559" s="209"/>
      <c r="P559" s="209"/>
      <c r="Q559" s="209"/>
      <c r="R559" s="209"/>
      <c r="S559" s="209"/>
      <c r="T559" s="169"/>
      <c r="U559" s="170"/>
      <c r="V559" s="174"/>
      <c r="W559" s="175"/>
    </row>
    <row r="560" spans="1:23" s="173" customFormat="1" ht="15" customHeight="1" x14ac:dyDescent="0.3">
      <c r="A560" s="164"/>
      <c r="B560" s="225"/>
      <c r="C560" s="225"/>
      <c r="D560" s="165"/>
      <c r="E560" s="166"/>
      <c r="F560" s="168" t="s">
        <v>98</v>
      </c>
      <c r="G560" s="168"/>
      <c r="H560" s="167"/>
      <c r="I560" s="159">
        <f>IF(F560=0,0,(H560*(VLOOKUP(F560,'Fee Schedule'!$C$2:$D$38,2,FALSE))))</f>
        <v>0</v>
      </c>
      <c r="J560" s="160" t="s">
        <v>36</v>
      </c>
      <c r="K560" s="157"/>
      <c r="L560" s="165"/>
      <c r="M560" s="161">
        <f>IF(D560&gt;0,(VLOOKUP(D560,Families!$A$5:$I$196,6,0)),0)</f>
        <v>0</v>
      </c>
      <c r="O560" s="209"/>
      <c r="P560" s="209"/>
      <c r="Q560" s="209"/>
      <c r="R560" s="209"/>
      <c r="S560" s="209"/>
      <c r="T560" s="169"/>
      <c r="U560" s="170"/>
      <c r="V560" s="174"/>
      <c r="W560" s="175"/>
    </row>
    <row r="561" spans="1:23" s="173" customFormat="1" ht="15" customHeight="1" x14ac:dyDescent="0.3">
      <c r="A561" s="164"/>
      <c r="B561" s="225"/>
      <c r="C561" s="225"/>
      <c r="D561" s="165"/>
      <c r="E561" s="166"/>
      <c r="F561" s="168" t="s">
        <v>99</v>
      </c>
      <c r="G561" s="168"/>
      <c r="H561" s="167"/>
      <c r="I561" s="159">
        <f>IF(F561=0,0,(H561*(VLOOKUP(F561,'Fee Schedule'!$C$2:$D$38,2,FALSE))))</f>
        <v>0</v>
      </c>
      <c r="J561" s="160" t="s">
        <v>36</v>
      </c>
      <c r="K561" s="157"/>
      <c r="L561" s="165"/>
      <c r="M561" s="161">
        <f>IF(D561&gt;0,(VLOOKUP(D561,Families!$A$5:$I$196,6,0)),0)</f>
        <v>0</v>
      </c>
      <c r="O561" s="209"/>
      <c r="P561" s="209"/>
      <c r="Q561" s="209"/>
      <c r="R561" s="209"/>
      <c r="S561" s="209"/>
      <c r="T561" s="169"/>
      <c r="U561" s="170"/>
      <c r="V561" s="174"/>
      <c r="W561" s="175"/>
    </row>
    <row r="562" spans="1:23" s="173" customFormat="1" ht="15" customHeight="1" x14ac:dyDescent="0.3">
      <c r="A562" s="164"/>
      <c r="B562" s="225"/>
      <c r="C562" s="225"/>
      <c r="D562" s="165"/>
      <c r="E562" s="166"/>
      <c r="F562" s="168" t="s">
        <v>100</v>
      </c>
      <c r="G562" s="168"/>
      <c r="H562" s="167"/>
      <c r="I562" s="159">
        <f>IF(F562=0,0,(H562*(VLOOKUP(F562,'Fee Schedule'!$C$2:$D$38,2,FALSE))))</f>
        <v>0</v>
      </c>
      <c r="J562" s="160" t="s">
        <v>36</v>
      </c>
      <c r="K562" s="157"/>
      <c r="L562" s="165"/>
      <c r="M562" s="161">
        <f>IF(D562&gt;0,(VLOOKUP(D562,Families!$A$5:$I$196,6,0)),0)</f>
        <v>0</v>
      </c>
      <c r="O562" s="209"/>
      <c r="P562" s="209"/>
      <c r="Q562" s="209"/>
      <c r="R562" s="209"/>
      <c r="S562" s="209"/>
      <c r="T562" s="169"/>
      <c r="U562" s="170"/>
      <c r="V562" s="174"/>
      <c r="W562" s="175"/>
    </row>
    <row r="563" spans="1:23" s="173" customFormat="1" ht="15" customHeight="1" x14ac:dyDescent="0.3">
      <c r="A563" s="164"/>
      <c r="B563" s="225"/>
      <c r="C563" s="225"/>
      <c r="D563" s="165"/>
      <c r="E563" s="166"/>
      <c r="F563" s="168" t="s">
        <v>101</v>
      </c>
      <c r="G563" s="168"/>
      <c r="H563" s="167"/>
      <c r="I563" s="159">
        <f>IF(F563=0,0,(H563*(VLOOKUP(F563,'Fee Schedule'!$C$2:$D$38,2,FALSE))))</f>
        <v>0</v>
      </c>
      <c r="J563" s="160" t="s">
        <v>36</v>
      </c>
      <c r="K563" s="157"/>
      <c r="L563" s="165"/>
      <c r="M563" s="161">
        <f>IF(D563&gt;0,(VLOOKUP(D563,Families!$A$5:$I$196,6,0)),0)</f>
        <v>0</v>
      </c>
      <c r="O563" s="209"/>
      <c r="P563" s="209"/>
      <c r="Q563" s="209"/>
      <c r="R563" s="209"/>
      <c r="S563" s="209"/>
      <c r="T563" s="169"/>
      <c r="U563" s="170"/>
      <c r="V563" s="174"/>
      <c r="W563" s="175"/>
    </row>
    <row r="564" spans="1:23" s="173" customFormat="1" ht="15" customHeight="1" x14ac:dyDescent="0.3">
      <c r="A564" s="164"/>
      <c r="B564" s="225"/>
      <c r="C564" s="225"/>
      <c r="D564" s="165"/>
      <c r="E564" s="166"/>
      <c r="F564" s="168" t="s">
        <v>102</v>
      </c>
      <c r="G564" s="168"/>
      <c r="H564" s="167"/>
      <c r="I564" s="159">
        <f>IF(F564=0,0,(H564*(VLOOKUP(F564,'Fee Schedule'!$C$2:$D$38,2,FALSE))))</f>
        <v>0</v>
      </c>
      <c r="J564" s="160" t="s">
        <v>36</v>
      </c>
      <c r="K564" s="157"/>
      <c r="L564" s="165"/>
      <c r="M564" s="161">
        <f>IF(D564&gt;0,(VLOOKUP(D564,Families!$A$5:$I$196,6,0)),0)</f>
        <v>0</v>
      </c>
      <c r="O564" s="209"/>
      <c r="P564" s="209"/>
      <c r="Q564" s="209"/>
      <c r="R564" s="209"/>
      <c r="S564" s="209"/>
      <c r="T564" s="169"/>
      <c r="U564" s="170"/>
      <c r="V564" s="174"/>
      <c r="W564" s="175"/>
    </row>
    <row r="565" spans="1:23" s="173" customFormat="1" ht="15" customHeight="1" x14ac:dyDescent="0.3">
      <c r="A565" s="164"/>
      <c r="B565" s="225"/>
      <c r="C565" s="225"/>
      <c r="D565" s="165"/>
      <c r="E565" s="166"/>
      <c r="F565" s="168" t="s">
        <v>75</v>
      </c>
      <c r="G565" s="168"/>
      <c r="H565" s="167"/>
      <c r="I565" s="159">
        <f>IF(F565=0,0,(H565*(VLOOKUP(F565,'Fee Schedule'!$C$2:$D$38,2,FALSE))))</f>
        <v>0</v>
      </c>
      <c r="J565" s="160" t="s">
        <v>36</v>
      </c>
      <c r="K565" s="157"/>
      <c r="L565" s="165"/>
      <c r="M565" s="161">
        <f>IF(D565&gt;0,(VLOOKUP(D565,Families!$A$5:$I$196,6,0)),0)</f>
        <v>0</v>
      </c>
      <c r="O565" s="209"/>
      <c r="P565" s="209"/>
      <c r="Q565" s="209"/>
      <c r="R565" s="209"/>
      <c r="S565" s="209"/>
      <c r="T565" s="169"/>
      <c r="U565" s="170"/>
      <c r="V565" s="174"/>
      <c r="W565" s="175"/>
    </row>
    <row r="566" spans="1:23" s="173" customFormat="1" ht="15" customHeight="1" x14ac:dyDescent="0.3">
      <c r="A566" s="164"/>
      <c r="B566" s="225"/>
      <c r="C566" s="225"/>
      <c r="D566" s="165"/>
      <c r="E566" s="166"/>
      <c r="F566" s="168" t="s">
        <v>103</v>
      </c>
      <c r="G566" s="168"/>
      <c r="H566" s="167"/>
      <c r="I566" s="159">
        <f>IF(F566=0,0,(H566*(VLOOKUP(F566,'Fee Schedule'!$C$2:$D$38,2,FALSE))))</f>
        <v>0</v>
      </c>
      <c r="J566" s="160" t="s">
        <v>36</v>
      </c>
      <c r="K566" s="157"/>
      <c r="L566" s="165"/>
      <c r="M566" s="161">
        <f>IF(D566&gt;0,(VLOOKUP(D566,Families!$A$5:$I$196,6,0)),0)</f>
        <v>0</v>
      </c>
      <c r="O566" s="209"/>
      <c r="P566" s="209"/>
      <c r="Q566" s="209"/>
      <c r="R566" s="209"/>
      <c r="S566" s="209"/>
      <c r="T566" s="169"/>
      <c r="U566" s="170"/>
      <c r="V566" s="174"/>
      <c r="W566" s="175"/>
    </row>
    <row r="567" spans="1:23" s="173" customFormat="1" ht="15" customHeight="1" x14ac:dyDescent="0.3">
      <c r="A567" s="164"/>
      <c r="B567" s="225"/>
      <c r="C567" s="225"/>
      <c r="D567" s="165"/>
      <c r="E567" s="166"/>
      <c r="F567" s="168" t="s">
        <v>104</v>
      </c>
      <c r="G567" s="168"/>
      <c r="H567" s="167"/>
      <c r="I567" s="159">
        <f>IF(F567=0,0,(H567*(VLOOKUP(F567,'Fee Schedule'!$C$2:$D$38,2,FALSE))))</f>
        <v>0</v>
      </c>
      <c r="J567" s="160" t="s">
        <v>36</v>
      </c>
      <c r="K567" s="157"/>
      <c r="L567" s="165"/>
      <c r="M567" s="161">
        <f>IF(D567&gt;0,(VLOOKUP(D567,Families!$A$5:$I$196,6,0)),0)</f>
        <v>0</v>
      </c>
      <c r="O567" s="209"/>
      <c r="P567" s="209"/>
      <c r="Q567" s="209"/>
      <c r="R567" s="209"/>
      <c r="S567" s="209"/>
      <c r="T567" s="169"/>
      <c r="U567" s="170"/>
      <c r="V567" s="174"/>
      <c r="W567" s="175"/>
    </row>
    <row r="568" spans="1:23" s="173" customFormat="1" ht="15" customHeight="1" x14ac:dyDescent="0.3">
      <c r="A568" s="164"/>
      <c r="B568" s="225"/>
      <c r="C568" s="225"/>
      <c r="D568" s="165"/>
      <c r="E568" s="166"/>
      <c r="F568" s="168">
        <v>97530</v>
      </c>
      <c r="G568" s="168"/>
      <c r="H568" s="167"/>
      <c r="I568" s="159" t="e">
        <f>IF(F568=0,0,(H568*(VLOOKUP(F568,'Fee Schedule'!$C$2:$D$38,2,FALSE))))</f>
        <v>#N/A</v>
      </c>
      <c r="J568" s="160" t="s">
        <v>36</v>
      </c>
      <c r="K568" s="157"/>
      <c r="L568" s="165"/>
      <c r="M568" s="161">
        <f>IF(D568&gt;0,(VLOOKUP(D568,Families!$A$5:$I$196,6,0)),0)</f>
        <v>0</v>
      </c>
      <c r="O568" s="209"/>
      <c r="P568" s="209"/>
      <c r="Q568" s="209"/>
      <c r="R568" s="209"/>
      <c r="S568" s="209"/>
      <c r="T568" s="169"/>
      <c r="U568" s="170"/>
      <c r="V568" s="174"/>
      <c r="W568" s="175"/>
    </row>
    <row r="569" spans="1:23" s="173" customFormat="1" ht="15" customHeight="1" x14ac:dyDescent="0.3">
      <c r="A569" s="164"/>
      <c r="B569" s="225"/>
      <c r="C569" s="225"/>
      <c r="D569" s="165"/>
      <c r="E569" s="166"/>
      <c r="F569" s="168" t="s">
        <v>105</v>
      </c>
      <c r="G569" s="168"/>
      <c r="H569" s="167"/>
      <c r="I569" s="159">
        <f>IF(F569=0,0,(H569*(VLOOKUP(F569,'Fee Schedule'!$C$2:$D$38,2,FALSE))))</f>
        <v>0</v>
      </c>
      <c r="J569" s="160" t="s">
        <v>36</v>
      </c>
      <c r="K569" s="157"/>
      <c r="L569" s="165"/>
      <c r="M569" s="161">
        <f>IF(D569&gt;0,(VLOOKUP(D569,Families!$A$5:$I$196,6,0)),0)</f>
        <v>0</v>
      </c>
      <c r="O569" s="209"/>
      <c r="P569" s="209"/>
      <c r="Q569" s="209"/>
      <c r="R569" s="209"/>
      <c r="S569" s="209"/>
      <c r="T569" s="169"/>
      <c r="U569" s="170"/>
      <c r="V569" s="174"/>
      <c r="W569" s="175"/>
    </row>
    <row r="570" spans="1:23" s="173" customFormat="1" ht="15" customHeight="1" x14ac:dyDescent="0.3">
      <c r="A570" s="164"/>
      <c r="B570" s="225"/>
      <c r="C570" s="225"/>
      <c r="D570" s="165"/>
      <c r="E570" s="166"/>
      <c r="F570" s="168">
        <v>97003</v>
      </c>
      <c r="G570" s="168"/>
      <c r="H570" s="167"/>
      <c r="I570" s="159">
        <f>IF(F570=0,0,(H570*(VLOOKUP(F570,'Fee Schedule'!$C$2:$D$38,2,FALSE))))</f>
        <v>0</v>
      </c>
      <c r="J570" s="160" t="s">
        <v>36</v>
      </c>
      <c r="K570" s="157"/>
      <c r="L570" s="165"/>
      <c r="M570" s="161">
        <f>IF(D570&gt;0,(VLOOKUP(D570,Families!$A$5:$I$196,6,0)),0)</f>
        <v>0</v>
      </c>
      <c r="O570" s="209"/>
      <c r="P570" s="209"/>
      <c r="Q570" s="209"/>
      <c r="R570" s="209"/>
      <c r="S570" s="209"/>
      <c r="T570" s="169"/>
      <c r="U570" s="170"/>
      <c r="V570" s="174"/>
      <c r="W570" s="175"/>
    </row>
    <row r="571" spans="1:23" s="173" customFormat="1" ht="15" customHeight="1" x14ac:dyDescent="0.3">
      <c r="A571" s="164"/>
      <c r="B571" s="225"/>
      <c r="C571" s="225"/>
      <c r="D571" s="165"/>
      <c r="E571" s="166"/>
      <c r="F571" s="168">
        <v>97110</v>
      </c>
      <c r="G571" s="168"/>
      <c r="H571" s="167"/>
      <c r="I571" s="159">
        <f>IF(F571=0,0,(H571*(VLOOKUP(F571,'Fee Schedule'!$C$2:$D$38,2,FALSE))))</f>
        <v>0</v>
      </c>
      <c r="J571" s="160" t="s">
        <v>36</v>
      </c>
      <c r="K571" s="157"/>
      <c r="L571" s="165"/>
      <c r="M571" s="161">
        <f>IF(D571&gt;0,(VLOOKUP(D571,Families!$A$5:$I$196,6,0)),0)</f>
        <v>0</v>
      </c>
      <c r="O571" s="209"/>
      <c r="P571" s="209"/>
      <c r="Q571" s="209"/>
      <c r="R571" s="209"/>
      <c r="S571" s="209"/>
      <c r="T571" s="169"/>
      <c r="U571" s="170"/>
      <c r="V571" s="174"/>
      <c r="W571" s="175"/>
    </row>
    <row r="572" spans="1:23" s="173" customFormat="1" ht="15" customHeight="1" x14ac:dyDescent="0.3">
      <c r="A572" s="164"/>
      <c r="B572" s="225"/>
      <c r="C572" s="225"/>
      <c r="D572" s="165"/>
      <c r="E572" s="166"/>
      <c r="F572" s="168">
        <v>97001</v>
      </c>
      <c r="G572" s="168"/>
      <c r="H572" s="167"/>
      <c r="I572" s="159">
        <f>IF(F572=0,0,(H572*(VLOOKUP(F572,'Fee Schedule'!$C$2:$D$38,2,FALSE))))</f>
        <v>0</v>
      </c>
      <c r="J572" s="160" t="s">
        <v>36</v>
      </c>
      <c r="K572" s="157"/>
      <c r="L572" s="165"/>
      <c r="M572" s="161">
        <f>IF(D572&gt;0,(VLOOKUP(D572,Families!$A$5:$I$196,6,0)),0)</f>
        <v>0</v>
      </c>
      <c r="O572" s="209"/>
      <c r="P572" s="209"/>
      <c r="Q572" s="209"/>
      <c r="R572" s="209"/>
      <c r="S572" s="209"/>
      <c r="T572" s="169"/>
      <c r="U572" s="170"/>
      <c r="V572" s="174"/>
      <c r="W572" s="175"/>
    </row>
    <row r="573" spans="1:23" s="173" customFormat="1" ht="15" customHeight="1" x14ac:dyDescent="0.3">
      <c r="A573" s="164"/>
      <c r="B573" s="225"/>
      <c r="C573" s="225"/>
      <c r="D573" s="165"/>
      <c r="E573" s="166"/>
      <c r="F573" s="168">
        <v>92524</v>
      </c>
      <c r="G573" s="168"/>
      <c r="H573" s="167"/>
      <c r="I573" s="159">
        <f>IF(F573=0,0,(H573*(VLOOKUP(F573,'Fee Schedule'!$C$2:$D$38,2,FALSE))))</f>
        <v>0</v>
      </c>
      <c r="J573" s="160" t="s">
        <v>36</v>
      </c>
      <c r="K573" s="157"/>
      <c r="L573" s="165"/>
      <c r="M573" s="161">
        <f>IF(D573&gt;0,(VLOOKUP(D573,Families!$A$5:$I$196,6,0)),0)</f>
        <v>0</v>
      </c>
      <c r="O573" s="209"/>
      <c r="P573" s="209"/>
      <c r="Q573" s="209"/>
      <c r="R573" s="209"/>
      <c r="S573" s="209"/>
      <c r="T573" s="169"/>
      <c r="U573" s="170"/>
      <c r="V573" s="174"/>
      <c r="W573" s="175"/>
    </row>
    <row r="574" spans="1:23" s="173" customFormat="1" ht="15" customHeight="1" x14ac:dyDescent="0.3">
      <c r="A574" s="164"/>
      <c r="B574" s="225"/>
      <c r="C574" s="225"/>
      <c r="D574" s="165"/>
      <c r="E574" s="166"/>
      <c r="F574" s="168">
        <v>92507</v>
      </c>
      <c r="G574" s="168"/>
      <c r="H574" s="167"/>
      <c r="I574" s="159"/>
      <c r="J574" s="160" t="s">
        <v>36</v>
      </c>
      <c r="K574" s="157"/>
      <c r="L574" s="165"/>
      <c r="M574" s="161"/>
      <c r="O574" s="209"/>
      <c r="P574" s="209"/>
      <c r="Q574" s="209"/>
      <c r="R574" s="209"/>
      <c r="S574" s="209"/>
      <c r="T574" s="169"/>
      <c r="U574" s="170"/>
      <c r="V574" s="174"/>
      <c r="W574" s="175"/>
    </row>
    <row r="575" spans="1:23" s="173" customFormat="1" ht="15" customHeight="1" x14ac:dyDescent="0.3">
      <c r="A575" s="164"/>
      <c r="B575" s="225"/>
      <c r="C575" s="225"/>
      <c r="D575" s="165"/>
      <c r="E575" s="166"/>
      <c r="F575" s="168">
        <v>99601</v>
      </c>
      <c r="G575" s="168"/>
      <c r="H575" s="167"/>
      <c r="I575" s="159">
        <f>IF(F575=0,0,(H575*(VLOOKUP(F575,'Fee Schedule'!$C$2:$D$39,2,FALSE))))</f>
        <v>0</v>
      </c>
      <c r="J575" s="160" t="s">
        <v>36</v>
      </c>
      <c r="K575" s="157"/>
      <c r="L575" s="165"/>
      <c r="M575" s="161">
        <f>IF(D575&gt;0,(VLOOKUP(D575,Families!$A$5:$I$196,6,0)),0)</f>
        <v>0</v>
      </c>
      <c r="O575" s="209"/>
      <c r="P575" s="209"/>
      <c r="Q575" s="209"/>
      <c r="R575" s="209"/>
      <c r="S575" s="209"/>
      <c r="T575" s="169"/>
      <c r="U575" s="170"/>
      <c r="V575" s="174"/>
      <c r="W575" s="175"/>
    </row>
    <row r="576" spans="1:23" s="173" customFormat="1" ht="15" customHeight="1" x14ac:dyDescent="0.3">
      <c r="A576" s="131"/>
      <c r="B576" s="131"/>
      <c r="C576" s="131"/>
      <c r="D576" s="112" t="s">
        <v>107</v>
      </c>
      <c r="E576" s="113"/>
      <c r="F576" s="113"/>
      <c r="G576" s="113"/>
      <c r="H576" s="113"/>
      <c r="I576" s="113"/>
      <c r="J576" s="113"/>
      <c r="K576" s="113"/>
      <c r="L576" s="113"/>
      <c r="M576" s="113"/>
      <c r="N576" s="1"/>
      <c r="O576" s="113"/>
      <c r="P576" s="113"/>
      <c r="Q576" s="113"/>
      <c r="R576" s="113"/>
      <c r="S576" s="113"/>
      <c r="T576" s="113"/>
      <c r="U576" s="113"/>
      <c r="V576" s="40"/>
      <c r="W576" s="175"/>
    </row>
    <row r="577" spans="1:23" s="173" customFormat="1" ht="15" customHeight="1" x14ac:dyDescent="0.3">
      <c r="A577" s="132"/>
      <c r="B577" s="132"/>
      <c r="C577" s="132"/>
      <c r="D577" s="4"/>
      <c r="E577" s="38"/>
      <c r="F577" s="6"/>
      <c r="G577" s="6"/>
      <c r="H577" s="25"/>
      <c r="I577" s="1"/>
      <c r="J577" s="49"/>
      <c r="K577" s="49"/>
      <c r="L577" s="14"/>
      <c r="M577" s="42"/>
      <c r="N577" s="1"/>
      <c r="O577" s="7"/>
      <c r="P577" s="7"/>
      <c r="Q577" s="7"/>
      <c r="R577" s="7"/>
      <c r="S577" s="7"/>
      <c r="T577" s="7"/>
      <c r="U577" s="46"/>
      <c r="V577" s="6"/>
      <c r="W577" s="175"/>
    </row>
    <row r="578" spans="1:23" s="173" customFormat="1" ht="15" customHeight="1" x14ac:dyDescent="0.3">
      <c r="A578" s="128"/>
      <c r="B578" s="128"/>
      <c r="C578" s="128"/>
      <c r="D578" s="4"/>
      <c r="E578" s="35"/>
      <c r="F578" s="1"/>
      <c r="G578" s="1"/>
      <c r="H578" s="32"/>
      <c r="I578" s="1"/>
      <c r="J578" s="47"/>
      <c r="K578" s="47"/>
      <c r="L578" s="4"/>
      <c r="M578" s="42"/>
      <c r="N578" s="1"/>
      <c r="O578" s="5"/>
      <c r="P578" s="5"/>
      <c r="Q578" s="5"/>
      <c r="R578" s="5"/>
      <c r="S578" s="5"/>
      <c r="T578" s="5"/>
      <c r="U578" s="45"/>
      <c r="V578" s="1"/>
      <c r="W578" s="175"/>
    </row>
    <row r="579" spans="1:23" s="173" customFormat="1" ht="15" customHeight="1" x14ac:dyDescent="0.3">
      <c r="A579" s="128"/>
      <c r="B579" s="128"/>
      <c r="C579" s="128"/>
      <c r="D579" s="4"/>
      <c r="E579" s="35"/>
      <c r="F579" s="1"/>
      <c r="G579" s="1"/>
      <c r="H579" s="32"/>
      <c r="I579" s="1"/>
      <c r="J579" s="47"/>
      <c r="K579" s="47"/>
      <c r="L579" s="4"/>
      <c r="M579" s="42"/>
      <c r="N579" s="1"/>
      <c r="O579" s="5"/>
      <c r="P579" s="5"/>
      <c r="Q579" s="5"/>
      <c r="R579" s="5"/>
      <c r="S579" s="5"/>
      <c r="T579" s="5"/>
      <c r="U579" s="45"/>
      <c r="V579" s="1"/>
      <c r="W579" s="175"/>
    </row>
    <row r="580" spans="1:23" ht="18" customHeight="1" x14ac:dyDescent="0.3">
      <c r="W580" s="3"/>
    </row>
    <row r="581" spans="1:23" ht="18" customHeight="1" x14ac:dyDescent="0.3">
      <c r="W581" s="7"/>
    </row>
  </sheetData>
  <sheetProtection algorithmName="SHA-512" hashValue="3qZtQyzX5eTzkaWBCtEM0s2JaDSNmyGXnxTLuM6huSwrlr8WyAFT3LYnhyt1AKlokF04dtGTCl65jwLZxxt1Iw==" saltValue="7/Vq4IPDFuIh4JdbJTUf+A==" spinCount="100000" sheet="1" selectLockedCells="1"/>
  <protectedRanges>
    <protectedRange sqref="L9:L437" name="Range3"/>
    <protectedRange sqref="I9:J324" name="Range2"/>
    <protectedRange sqref="E8:E441" name="Range1"/>
  </protectedRanges>
  <mergeCells count="3">
    <mergeCell ref="A5:E5"/>
    <mergeCell ref="F5:H5"/>
    <mergeCell ref="J5:N7"/>
  </mergeCells>
  <conditionalFormatting sqref="E9:E575">
    <cfRule type="cellIs" dxfId="20" priority="31" operator="equal">
      <formula>0</formula>
    </cfRule>
  </conditionalFormatting>
  <conditionalFormatting sqref="I10:I575">
    <cfRule type="cellIs" dxfId="19" priority="27" operator="greaterThan">
      <formula>250</formula>
    </cfRule>
    <cfRule type="cellIs" dxfId="18" priority="28" operator="lessThan">
      <formula>0</formula>
    </cfRule>
    <cfRule type="cellIs" dxfId="17" priority="34" operator="equal">
      <formula>#REF!</formula>
    </cfRule>
  </conditionalFormatting>
  <conditionalFormatting sqref="I10:M575">
    <cfRule type="cellIs" dxfId="16" priority="29" operator="equal">
      <formula>0</formula>
    </cfRule>
  </conditionalFormatting>
  <conditionalFormatting sqref="J1:L1 J4:L4 I8:K8 J577:L1048576">
    <cfRule type="cellIs" dxfId="15" priority="1920" operator="equal">
      <formula>#REF!</formula>
    </cfRule>
  </conditionalFormatting>
  <conditionalFormatting sqref="J1:L1 J4:L4 J577:L1048576">
    <cfRule type="cellIs" dxfId="14" priority="1919" operator="equal">
      <formula>0</formula>
    </cfRule>
  </conditionalFormatting>
  <conditionalFormatting sqref="J10:M575">
    <cfRule type="cellIs" dxfId="13" priority="30" operator="equal">
      <formula>FALSE</formula>
    </cfRule>
  </conditionalFormatting>
  <conditionalFormatting sqref="M1 M577:M1048576">
    <cfRule type="cellIs" dxfId="12" priority="1917" operator="lessThanOrEqual">
      <formula>0</formula>
    </cfRule>
  </conditionalFormatting>
  <conditionalFormatting sqref="M1 O1:U1 T2:U3 M4 O4:U4 L8:M8 O8:T8 J9:L9 V9:W9 V10:V575 W10:W579 M576:M1048576 O576:U1048576">
    <cfRule type="cellIs" dxfId="11" priority="1818" operator="equal">
      <formula>FALSE</formula>
    </cfRule>
  </conditionalFormatting>
  <conditionalFormatting sqref="N536:N538">
    <cfRule type="cellIs" dxfId="10" priority="35" operator="equal">
      <formula>0</formula>
    </cfRule>
  </conditionalFormatting>
  <conditionalFormatting sqref="O1:U1 T2:U2 F6:G6 I8:M8 O8:T8 V8:W9 J9:L9 N10:N519 V10:V575 O577:U1048576">
    <cfRule type="cellIs" dxfId="9" priority="1918" operator="equal">
      <formula>0</formula>
    </cfRule>
  </conditionalFormatting>
  <conditionalFormatting sqref="O9:U575">
    <cfRule type="cellIs" dxfId="8" priority="32" operator="equal">
      <formula>0</formula>
    </cfRule>
  </conditionalFormatting>
  <conditionalFormatting sqref="T9:U575">
    <cfRule type="cellIs" dxfId="7" priority="33" operator="equal">
      <formula>#REF!</formula>
    </cfRule>
  </conditionalFormatting>
  <conditionalFormatting sqref="V1:V2 V4 U8 M9 V576:V1048576">
    <cfRule type="cellIs" dxfId="6" priority="1873" operator="equal">
      <formula>0</formula>
    </cfRule>
  </conditionalFormatting>
  <conditionalFormatting sqref="V1:V4 U8 M9 V576:V1048576">
    <cfRule type="cellIs" dxfId="5" priority="1817" operator="equal">
      <formula>FALSE</formula>
    </cfRule>
  </conditionalFormatting>
  <conditionalFormatting sqref="W1:W2 W10:W1048576">
    <cfRule type="cellIs" dxfId="4" priority="1913" operator="equal">
      <formula>0</formula>
    </cfRule>
  </conditionalFormatting>
  <dataValidations count="1">
    <dataValidation type="time" allowBlank="1" showInputMessage="1" showErrorMessage="1" sqref="B1:C9 B471:C1048576" xr:uid="{00000000-0002-0000-0100-000000000000}">
      <formula1>0.0416666666666667</formula1>
      <formula2>0.540972222222222</formula2>
    </dataValidation>
  </dataValidations>
  <printOptions horizontalCentered="1"/>
  <pageMargins left="0.25" right="0.25" top="0.25" bottom="0.5" header="0.3" footer="0.3"/>
  <pageSetup scale="110" orientation="landscape" r:id="rId1"/>
  <headerFooter>
    <oddFooter>&amp;L&amp;"Tahoma,Regular"&amp;8Revised 12.09.2015&amp;C&amp;"Tahoma,Regular"&amp;8Page &amp;P of &amp;N&amp;R&amp;"Tahoma,Regular"&amp;8Copy to: Monthly Billing Invoice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100-000004000000}">
          <x14:formula1>
            <xm:f>'Fee Schedule'!$C$2:$C$39</xm:f>
          </x14:formula1>
          <xm:sqref>F575 F555</xm:sqref>
        </x14:dataValidation>
        <x14:dataValidation type="list" showInputMessage="1" showErrorMessage="1" xr:uid="{00000000-0002-0000-0100-000008000000}">
          <x14:formula1>
            <xm:f>'Fee Schedule'!$C$2:$C$38</xm:f>
          </x14:formula1>
          <xm:sqref>G451:G575 F499:F554 F556:F574 F471:F497</xm:sqref>
        </x14:dataValidation>
        <x14:dataValidation type="list" showInputMessage="1" showErrorMessage="1" xr:uid="{45C2F403-A6FB-4980-BE1C-8397A8297C4B}">
          <x14:formula1>
            <xm:f>'Fee Schedule'!$C$2:$C$40</xm:f>
          </x14:formula1>
          <xm:sqref>F498 F10:F470</xm:sqref>
        </x14:dataValidation>
        <x14:dataValidation type="list" allowBlank="1" showInputMessage="1" showErrorMessage="1" xr:uid="{00000000-0002-0000-0100-000002000000}">
          <x14:formula1>
            <xm:f>'Fee Schedule'!$G$21:$G$22</xm:f>
          </x14:formula1>
          <xm:sqref>K10:K576</xm:sqref>
        </x14:dataValidation>
        <x14:dataValidation type="list" allowBlank="1" showInputMessage="1" showErrorMessage="1" xr:uid="{00000000-0002-0000-0100-000001000000}">
          <x14:formula1>
            <xm:f>'Fee Schedule'!$G$13:$G$18</xm:f>
          </x14:formula1>
          <xm:sqref>M10:M470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B1" zoomScale="130" zoomScaleNormal="130" workbookViewId="0">
      <selection activeCell="B5" sqref="B5"/>
    </sheetView>
  </sheetViews>
  <sheetFormatPr defaultColWidth="9.44140625" defaultRowHeight="13.8" x14ac:dyDescent="0.3"/>
  <cols>
    <col min="1" max="1" width="13.5546875" style="116" bestFit="1" customWidth="1"/>
    <col min="2" max="2" width="37" style="27" customWidth="1"/>
    <col min="3" max="3" width="12" style="28" bestFit="1" customWidth="1"/>
    <col min="4" max="4" width="10" style="24" bestFit="1" customWidth="1"/>
    <col min="5" max="5" width="7.44140625" style="52" bestFit="1" customWidth="1"/>
    <col min="6" max="6" width="9.44140625" style="24"/>
    <col min="7" max="7" width="7.5546875" style="24" bestFit="1" customWidth="1"/>
    <col min="8" max="8" width="43.5546875" style="211" bestFit="1" customWidth="1"/>
    <col min="9" max="16384" width="9.44140625" style="24"/>
  </cols>
  <sheetData>
    <row r="1" spans="1:8" s="31" customFormat="1" ht="14.4" x14ac:dyDescent="0.3">
      <c r="A1" s="30" t="s">
        <v>108</v>
      </c>
      <c r="B1" s="30" t="s">
        <v>109</v>
      </c>
      <c r="C1" s="30" t="s">
        <v>110</v>
      </c>
      <c r="D1" s="276" t="s">
        <v>111</v>
      </c>
      <c r="E1" s="276"/>
      <c r="G1" s="214" t="s">
        <v>112</v>
      </c>
      <c r="H1" s="215"/>
    </row>
    <row r="2" spans="1:8" ht="14.4" x14ac:dyDescent="0.3">
      <c r="A2" s="114" t="s">
        <v>113</v>
      </c>
      <c r="B2" s="117" t="s">
        <v>114</v>
      </c>
      <c r="C2" s="119">
        <v>97755</v>
      </c>
      <c r="D2" s="29">
        <v>48.5</v>
      </c>
      <c r="E2" s="50" t="s">
        <v>115</v>
      </c>
      <c r="G2" s="30" t="s">
        <v>92</v>
      </c>
      <c r="H2" s="210" t="s">
        <v>116</v>
      </c>
    </row>
    <row r="3" spans="1:8" x14ac:dyDescent="0.3">
      <c r="A3" s="114" t="s">
        <v>117</v>
      </c>
      <c r="B3" s="117" t="s">
        <v>118</v>
      </c>
      <c r="C3" s="119">
        <v>99601</v>
      </c>
      <c r="D3" s="29">
        <v>15</v>
      </c>
      <c r="E3" s="50" t="s">
        <v>119</v>
      </c>
      <c r="G3" s="127" t="s">
        <v>17</v>
      </c>
      <c r="H3" s="212" t="s">
        <v>120</v>
      </c>
    </row>
    <row r="4" spans="1:8" x14ac:dyDescent="0.3">
      <c r="A4" s="114" t="s">
        <v>121</v>
      </c>
      <c r="B4" s="117" t="s">
        <v>122</v>
      </c>
      <c r="C4" s="119" t="s">
        <v>77</v>
      </c>
      <c r="D4" s="29">
        <v>50</v>
      </c>
      <c r="E4" s="50" t="s">
        <v>119</v>
      </c>
      <c r="G4" s="127" t="s">
        <v>27</v>
      </c>
      <c r="H4" s="212" t="s">
        <v>123</v>
      </c>
    </row>
    <row r="5" spans="1:8" x14ac:dyDescent="0.3">
      <c r="A5" s="114" t="s">
        <v>124</v>
      </c>
      <c r="B5" s="117" t="s">
        <v>125</v>
      </c>
      <c r="C5" s="119" t="s">
        <v>5</v>
      </c>
      <c r="D5" s="29">
        <v>25</v>
      </c>
      <c r="E5" s="50" t="s">
        <v>119</v>
      </c>
      <c r="G5" s="213" t="s">
        <v>106</v>
      </c>
      <c r="H5" s="211" t="s">
        <v>126</v>
      </c>
    </row>
    <row r="6" spans="1:8" x14ac:dyDescent="0.3">
      <c r="A6" s="114" t="s">
        <v>127</v>
      </c>
      <c r="B6" s="117" t="s">
        <v>261</v>
      </c>
      <c r="C6" s="119">
        <v>99368</v>
      </c>
      <c r="D6" s="29">
        <v>50</v>
      </c>
      <c r="E6" s="50" t="s">
        <v>119</v>
      </c>
      <c r="G6" s="218" t="s">
        <v>36</v>
      </c>
      <c r="H6" s="219" t="s">
        <v>128</v>
      </c>
    </row>
    <row r="7" spans="1:8" x14ac:dyDescent="0.3">
      <c r="A7" s="114" t="s">
        <v>129</v>
      </c>
      <c r="B7" s="117" t="s">
        <v>260</v>
      </c>
      <c r="C7" s="119" t="s">
        <v>6</v>
      </c>
      <c r="D7" s="29">
        <v>25</v>
      </c>
      <c r="E7" s="50" t="s">
        <v>119</v>
      </c>
      <c r="G7" s="218"/>
      <c r="H7" s="219"/>
    </row>
    <row r="8" spans="1:8" x14ac:dyDescent="0.3">
      <c r="A8" s="114" t="s">
        <v>130</v>
      </c>
      <c r="B8" s="117" t="s">
        <v>131</v>
      </c>
      <c r="C8" s="119">
        <v>99368</v>
      </c>
      <c r="D8" s="29">
        <v>50</v>
      </c>
      <c r="E8" s="50" t="s">
        <v>119</v>
      </c>
      <c r="G8" s="218"/>
      <c r="H8" s="219"/>
    </row>
    <row r="9" spans="1:8" x14ac:dyDescent="0.3">
      <c r="A9" s="114" t="s">
        <v>132</v>
      </c>
      <c r="B9" s="117" t="s">
        <v>133</v>
      </c>
      <c r="C9" s="119">
        <v>99368</v>
      </c>
      <c r="D9" s="29">
        <v>50</v>
      </c>
      <c r="E9" s="50" t="s">
        <v>119</v>
      </c>
      <c r="G9" s="218"/>
      <c r="H9" s="219"/>
    </row>
    <row r="10" spans="1:8" x14ac:dyDescent="0.3">
      <c r="A10" s="114" t="s">
        <v>134</v>
      </c>
      <c r="B10" s="117" t="s">
        <v>135</v>
      </c>
      <c r="C10" s="119">
        <v>99368</v>
      </c>
      <c r="D10" s="29">
        <v>50</v>
      </c>
      <c r="E10" s="50" t="s">
        <v>119</v>
      </c>
      <c r="H10" s="220" t="s">
        <v>136</v>
      </c>
    </row>
    <row r="11" spans="1:8" x14ac:dyDescent="0.3">
      <c r="A11" s="115" t="s">
        <v>137</v>
      </c>
      <c r="B11" s="118" t="s">
        <v>138</v>
      </c>
      <c r="C11" s="120" t="s">
        <v>93</v>
      </c>
      <c r="D11" s="26">
        <v>73.319999999999993</v>
      </c>
      <c r="E11" s="51" t="s">
        <v>119</v>
      </c>
    </row>
    <row r="12" spans="1:8" x14ac:dyDescent="0.3">
      <c r="A12" s="115" t="s">
        <v>139</v>
      </c>
      <c r="B12" s="118" t="s">
        <v>140</v>
      </c>
      <c r="C12" s="268" t="s">
        <v>94</v>
      </c>
      <c r="D12" s="269">
        <f>6.75*4</f>
        <v>27</v>
      </c>
      <c r="E12" s="177" t="s">
        <v>119</v>
      </c>
      <c r="H12" s="24"/>
    </row>
    <row r="13" spans="1:8" ht="14.4" x14ac:dyDescent="0.3">
      <c r="A13" s="115" t="s">
        <v>141</v>
      </c>
      <c r="B13" s="118" t="s">
        <v>142</v>
      </c>
      <c r="C13" s="268" t="s">
        <v>80</v>
      </c>
      <c r="D13" s="269">
        <f>13.5*4</f>
        <v>54</v>
      </c>
      <c r="E13" s="177" t="s">
        <v>119</v>
      </c>
      <c r="G13" s="216" t="s">
        <v>76</v>
      </c>
      <c r="H13" s="210"/>
    </row>
    <row r="14" spans="1:8" x14ac:dyDescent="0.3">
      <c r="A14" s="115" t="s">
        <v>143</v>
      </c>
      <c r="B14" s="118" t="s">
        <v>143</v>
      </c>
      <c r="C14" s="120" t="s">
        <v>95</v>
      </c>
      <c r="D14" s="176">
        <v>50</v>
      </c>
      <c r="E14" s="177" t="s">
        <v>119</v>
      </c>
      <c r="G14" s="217" t="s">
        <v>72</v>
      </c>
      <c r="H14" s="212"/>
    </row>
    <row r="15" spans="1:8" x14ac:dyDescent="0.3">
      <c r="A15" s="115" t="s">
        <v>144</v>
      </c>
      <c r="B15" s="118" t="s">
        <v>145</v>
      </c>
      <c r="C15" s="120" t="s">
        <v>146</v>
      </c>
      <c r="D15" s="227">
        <v>25</v>
      </c>
      <c r="E15" s="177" t="s">
        <v>119</v>
      </c>
      <c r="G15" s="217"/>
      <c r="H15" s="212"/>
    </row>
    <row r="16" spans="1:8" x14ac:dyDescent="0.3">
      <c r="A16" s="115" t="s">
        <v>147</v>
      </c>
      <c r="B16" s="118" t="s">
        <v>148</v>
      </c>
      <c r="C16" s="268" t="s">
        <v>96</v>
      </c>
      <c r="D16" s="269">
        <f>40.49*2</f>
        <v>80.98</v>
      </c>
      <c r="E16" s="51" t="s">
        <v>119</v>
      </c>
      <c r="G16" s="217" t="s">
        <v>149</v>
      </c>
      <c r="H16" s="212"/>
    </row>
    <row r="17" spans="1:8" x14ac:dyDescent="0.3">
      <c r="A17" s="115" t="s">
        <v>147</v>
      </c>
      <c r="B17" s="118" t="s">
        <v>150</v>
      </c>
      <c r="C17" s="268" t="s">
        <v>97</v>
      </c>
      <c r="D17" s="269">
        <f>40.49*2</f>
        <v>80.98</v>
      </c>
      <c r="E17" s="51" t="s">
        <v>119</v>
      </c>
      <c r="G17" s="213" t="s">
        <v>151</v>
      </c>
      <c r="H17" s="212"/>
    </row>
    <row r="18" spans="1:8" x14ac:dyDescent="0.3">
      <c r="A18" s="115" t="s">
        <v>147</v>
      </c>
      <c r="B18" s="118" t="s">
        <v>152</v>
      </c>
      <c r="C18" s="268" t="s">
        <v>98</v>
      </c>
      <c r="D18" s="269">
        <f>40.49*2</f>
        <v>80.98</v>
      </c>
      <c r="E18" s="51" t="s">
        <v>119</v>
      </c>
      <c r="G18" s="213" t="s">
        <v>153</v>
      </c>
      <c r="H18" s="24"/>
    </row>
    <row r="19" spans="1:8" x14ac:dyDescent="0.3">
      <c r="A19" s="115" t="s">
        <v>147</v>
      </c>
      <c r="B19" s="118" t="s">
        <v>154</v>
      </c>
      <c r="C19" s="268" t="s">
        <v>99</v>
      </c>
      <c r="D19" s="269">
        <f>40.49*2</f>
        <v>80.98</v>
      </c>
      <c r="E19" s="51" t="s">
        <v>119</v>
      </c>
    </row>
    <row r="20" spans="1:8" x14ac:dyDescent="0.3">
      <c r="A20" s="115" t="s">
        <v>147</v>
      </c>
      <c r="B20" s="118" t="s">
        <v>155</v>
      </c>
      <c r="C20" s="120" t="s">
        <v>100</v>
      </c>
      <c r="D20" s="26">
        <v>55.5</v>
      </c>
      <c r="E20" s="51" t="s">
        <v>119</v>
      </c>
    </row>
    <row r="21" spans="1:8" x14ac:dyDescent="0.3">
      <c r="A21" s="115" t="s">
        <v>156</v>
      </c>
      <c r="B21" s="118" t="s">
        <v>157</v>
      </c>
      <c r="C21" s="268" t="s">
        <v>101</v>
      </c>
      <c r="D21" s="269">
        <f>40.49*2</f>
        <v>80.98</v>
      </c>
      <c r="E21" s="51" t="s">
        <v>119</v>
      </c>
      <c r="G21" s="213" t="s">
        <v>83</v>
      </c>
    </row>
    <row r="22" spans="1:8" x14ac:dyDescent="0.3">
      <c r="A22" s="115" t="s">
        <v>156</v>
      </c>
      <c r="B22" s="118" t="s">
        <v>158</v>
      </c>
      <c r="C22" s="268" t="s">
        <v>102</v>
      </c>
      <c r="D22" s="269">
        <f>40.49*2</f>
        <v>80.98</v>
      </c>
      <c r="E22" s="51" t="s">
        <v>119</v>
      </c>
      <c r="G22" s="213" t="s">
        <v>71</v>
      </c>
    </row>
    <row r="23" spans="1:8" x14ac:dyDescent="0.3">
      <c r="A23" s="115" t="s">
        <v>156</v>
      </c>
      <c r="B23" s="118" t="s">
        <v>159</v>
      </c>
      <c r="C23" s="268" t="s">
        <v>75</v>
      </c>
      <c r="D23" s="269">
        <f>40.49*2</f>
        <v>80.98</v>
      </c>
      <c r="E23" s="51" t="s">
        <v>119</v>
      </c>
    </row>
    <row r="24" spans="1:8" x14ac:dyDescent="0.3">
      <c r="A24" s="115" t="s">
        <v>156</v>
      </c>
      <c r="B24" s="118" t="s">
        <v>160</v>
      </c>
      <c r="C24" s="268" t="s">
        <v>103</v>
      </c>
      <c r="D24" s="269">
        <f>40.49*2</f>
        <v>80.98</v>
      </c>
      <c r="E24" s="51" t="s">
        <v>119</v>
      </c>
    </row>
    <row r="25" spans="1:8" x14ac:dyDescent="0.3">
      <c r="A25" s="115" t="s">
        <v>156</v>
      </c>
      <c r="B25" s="118" t="s">
        <v>161</v>
      </c>
      <c r="C25" s="268" t="s">
        <v>104</v>
      </c>
      <c r="D25" s="269">
        <f>29.96*2</f>
        <v>59.92</v>
      </c>
      <c r="E25" s="51" t="s">
        <v>119</v>
      </c>
    </row>
    <row r="26" spans="1:8" x14ac:dyDescent="0.3">
      <c r="A26" s="115" t="s">
        <v>162</v>
      </c>
      <c r="B26" s="118" t="s">
        <v>163</v>
      </c>
      <c r="C26" s="120">
        <v>99600</v>
      </c>
      <c r="D26" s="176">
        <v>12</v>
      </c>
      <c r="E26" s="177" t="s">
        <v>115</v>
      </c>
    </row>
    <row r="27" spans="1:8" x14ac:dyDescent="0.3">
      <c r="A27" s="115" t="s">
        <v>164</v>
      </c>
      <c r="B27" s="118" t="s">
        <v>165</v>
      </c>
      <c r="C27" s="268" t="s">
        <v>257</v>
      </c>
      <c r="D27" s="269">
        <f>20.33*4</f>
        <v>81.319999999999993</v>
      </c>
      <c r="E27" s="51" t="s">
        <v>119</v>
      </c>
    </row>
    <row r="28" spans="1:8" x14ac:dyDescent="0.3">
      <c r="A28" s="115" t="s">
        <v>164</v>
      </c>
      <c r="B28" s="118" t="s">
        <v>166</v>
      </c>
      <c r="C28" s="268" t="s">
        <v>105</v>
      </c>
      <c r="D28" s="269">
        <f>16.28*4</f>
        <v>65.12</v>
      </c>
      <c r="E28" s="51" t="s">
        <v>119</v>
      </c>
    </row>
    <row r="29" spans="1:8" x14ac:dyDescent="0.3">
      <c r="A29" s="115" t="s">
        <v>167</v>
      </c>
      <c r="B29" s="118" t="s">
        <v>168</v>
      </c>
      <c r="C29" s="120">
        <v>97003</v>
      </c>
      <c r="D29" s="26">
        <v>51.05</v>
      </c>
      <c r="E29" s="51" t="s">
        <v>115</v>
      </c>
    </row>
    <row r="30" spans="1:8" x14ac:dyDescent="0.3">
      <c r="A30" s="115" t="s">
        <v>169</v>
      </c>
      <c r="B30" s="118" t="s">
        <v>170</v>
      </c>
      <c r="C30" s="268">
        <v>97110</v>
      </c>
      <c r="D30" s="269">
        <f>20.33*4</f>
        <v>81.319999999999993</v>
      </c>
      <c r="E30" s="51" t="s">
        <v>119</v>
      </c>
    </row>
    <row r="31" spans="1:8" x14ac:dyDescent="0.3">
      <c r="A31" s="115" t="s">
        <v>171</v>
      </c>
      <c r="B31" s="118" t="s">
        <v>172</v>
      </c>
      <c r="C31" s="268">
        <v>97162</v>
      </c>
      <c r="D31" s="269">
        <v>58.11</v>
      </c>
      <c r="E31" s="51" t="s">
        <v>115</v>
      </c>
    </row>
    <row r="32" spans="1:8" x14ac:dyDescent="0.3">
      <c r="A32" s="115" t="s">
        <v>171</v>
      </c>
      <c r="B32" s="118" t="s">
        <v>173</v>
      </c>
      <c r="C32" s="268">
        <v>97163</v>
      </c>
      <c r="D32" s="269">
        <v>58.11</v>
      </c>
      <c r="E32" s="51" t="s">
        <v>115</v>
      </c>
    </row>
    <row r="33" spans="1:5" x14ac:dyDescent="0.3">
      <c r="A33" s="115" t="s">
        <v>171</v>
      </c>
      <c r="B33" s="118" t="s">
        <v>174</v>
      </c>
      <c r="C33" s="120">
        <v>97001</v>
      </c>
      <c r="D33" s="26">
        <v>51.05</v>
      </c>
      <c r="E33" s="51" t="s">
        <v>115</v>
      </c>
    </row>
    <row r="34" spans="1:5" x14ac:dyDescent="0.3">
      <c r="A34" s="115" t="s">
        <v>175</v>
      </c>
      <c r="B34" s="118" t="s">
        <v>176</v>
      </c>
      <c r="C34" s="268">
        <v>92524</v>
      </c>
      <c r="D34" s="269">
        <v>58.11</v>
      </c>
      <c r="E34" s="51" t="s">
        <v>115</v>
      </c>
    </row>
    <row r="35" spans="1:5" x14ac:dyDescent="0.3">
      <c r="A35" s="115" t="s">
        <v>175</v>
      </c>
      <c r="B35" s="118" t="s">
        <v>177</v>
      </c>
      <c r="C35" s="268">
        <v>92523</v>
      </c>
      <c r="D35" s="269">
        <v>58.11</v>
      </c>
      <c r="E35" s="51" t="s">
        <v>115</v>
      </c>
    </row>
    <row r="36" spans="1:5" x14ac:dyDescent="0.3">
      <c r="A36" s="115" t="s">
        <v>175</v>
      </c>
      <c r="B36" s="118" t="s">
        <v>178</v>
      </c>
      <c r="C36" s="268">
        <v>92522</v>
      </c>
      <c r="D36" s="269">
        <v>58.11</v>
      </c>
      <c r="E36" s="51" t="s">
        <v>115</v>
      </c>
    </row>
    <row r="37" spans="1:5" x14ac:dyDescent="0.3">
      <c r="A37" s="115" t="s">
        <v>175</v>
      </c>
      <c r="B37" s="118" t="s">
        <v>179</v>
      </c>
      <c r="C37" s="268">
        <v>92521</v>
      </c>
      <c r="D37" s="269">
        <v>58.11</v>
      </c>
      <c r="E37" s="51" t="s">
        <v>115</v>
      </c>
    </row>
    <row r="38" spans="1:5" x14ac:dyDescent="0.3">
      <c r="A38" s="115" t="s">
        <v>180</v>
      </c>
      <c r="B38" s="118" t="s">
        <v>181</v>
      </c>
      <c r="C38" s="268">
        <v>92507</v>
      </c>
      <c r="D38" s="269">
        <f>20.33*4</f>
        <v>81.319999999999993</v>
      </c>
      <c r="E38" s="51" t="s">
        <v>119</v>
      </c>
    </row>
    <row r="39" spans="1:5" x14ac:dyDescent="0.3">
      <c r="A39" s="115" t="s">
        <v>180</v>
      </c>
      <c r="B39" s="118" t="s">
        <v>182</v>
      </c>
      <c r="C39" s="268" t="s">
        <v>258</v>
      </c>
      <c r="D39" s="269">
        <f>16.28*4</f>
        <v>65.12</v>
      </c>
      <c r="E39" s="51" t="s">
        <v>119</v>
      </c>
    </row>
    <row r="40" spans="1:5" x14ac:dyDescent="0.3">
      <c r="A40" s="262" t="s">
        <v>183</v>
      </c>
      <c r="B40" s="263" t="s">
        <v>184</v>
      </c>
      <c r="C40" s="270" t="s">
        <v>185</v>
      </c>
      <c r="D40" s="271">
        <v>53.98</v>
      </c>
      <c r="E40" s="264" t="s">
        <v>186</v>
      </c>
    </row>
  </sheetData>
  <sortState xmlns:xlrd2="http://schemas.microsoft.com/office/spreadsheetml/2017/richdata2" ref="A2:E29">
    <sortCondition ref="A2:A29"/>
    <sortCondition descending="1" ref="D2:D29"/>
  </sortState>
  <mergeCells count="1">
    <mergeCell ref="D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E143"/>
  <sheetViews>
    <sheetView zoomScaleNormal="100" workbookViewId="0">
      <selection activeCell="A2" sqref="A2"/>
    </sheetView>
  </sheetViews>
  <sheetFormatPr defaultRowHeight="14.4" x14ac:dyDescent="0.3"/>
  <cols>
    <col min="1" max="1" width="13" bestFit="1" customWidth="1"/>
    <col min="2" max="2" width="11.77734375" style="100" bestFit="1" customWidth="1"/>
    <col min="3" max="3" width="14.44140625" style="99" customWidth="1"/>
    <col min="4" max="4" width="5.5546875" customWidth="1"/>
    <col min="5" max="5" width="16.44140625" customWidth="1"/>
    <col min="6" max="7" width="5" customWidth="1"/>
    <col min="8" max="8" width="17.5546875" bestFit="1" customWidth="1"/>
    <col min="9" max="9" width="19" bestFit="1" customWidth="1"/>
  </cols>
  <sheetData>
    <row r="1" spans="1:5" ht="24" customHeight="1" x14ac:dyDescent="0.3">
      <c r="A1" s="277" t="s">
        <v>187</v>
      </c>
      <c r="B1" s="277"/>
      <c r="C1" s="277"/>
      <c r="D1" s="277"/>
      <c r="E1" s="277"/>
    </row>
    <row r="2" spans="1:5" x14ac:dyDescent="0.3">
      <c r="A2" s="180" t="s">
        <v>188</v>
      </c>
      <c r="B2" t="s">
        <v>189</v>
      </c>
      <c r="C2"/>
    </row>
    <row r="3" spans="1:5" x14ac:dyDescent="0.3">
      <c r="A3" s="97">
        <v>92507</v>
      </c>
      <c r="B3" s="295">
        <v>1</v>
      </c>
      <c r="C3"/>
    </row>
    <row r="4" spans="1:5" x14ac:dyDescent="0.3">
      <c r="A4" s="98" t="s">
        <v>92</v>
      </c>
      <c r="B4" s="295"/>
      <c r="C4"/>
    </row>
    <row r="5" spans="1:5" x14ac:dyDescent="0.3">
      <c r="A5" s="98" t="s">
        <v>17</v>
      </c>
      <c r="B5" s="295">
        <v>1</v>
      </c>
      <c r="C5"/>
    </row>
    <row r="6" spans="1:5" x14ac:dyDescent="0.3">
      <c r="A6" s="98" t="s">
        <v>27</v>
      </c>
      <c r="B6" s="295"/>
      <c r="C6"/>
    </row>
    <row r="7" spans="1:5" x14ac:dyDescent="0.3">
      <c r="A7" s="98" t="s">
        <v>36</v>
      </c>
      <c r="B7" s="295"/>
      <c r="C7"/>
    </row>
    <row r="8" spans="1:5" x14ac:dyDescent="0.3">
      <c r="A8" s="98" t="s">
        <v>106</v>
      </c>
      <c r="B8" s="295"/>
      <c r="C8"/>
    </row>
    <row r="9" spans="1:5" x14ac:dyDescent="0.3">
      <c r="A9" s="97">
        <v>92524</v>
      </c>
      <c r="B9" s="295"/>
      <c r="C9"/>
    </row>
    <row r="10" spans="1:5" x14ac:dyDescent="0.3">
      <c r="A10" s="98" t="s">
        <v>92</v>
      </c>
      <c r="B10" s="295"/>
      <c r="C10"/>
    </row>
    <row r="11" spans="1:5" x14ac:dyDescent="0.3">
      <c r="A11" s="98" t="s">
        <v>17</v>
      </c>
      <c r="B11" s="295"/>
      <c r="C11"/>
    </row>
    <row r="12" spans="1:5" x14ac:dyDescent="0.3">
      <c r="A12" s="98" t="s">
        <v>27</v>
      </c>
      <c r="B12" s="295"/>
      <c r="C12"/>
    </row>
    <row r="13" spans="1:5" x14ac:dyDescent="0.3">
      <c r="A13" s="98" t="s">
        <v>36</v>
      </c>
      <c r="B13" s="295"/>
      <c r="C13"/>
    </row>
    <row r="14" spans="1:5" x14ac:dyDescent="0.3">
      <c r="A14" s="98" t="s">
        <v>106</v>
      </c>
      <c r="B14" s="295"/>
      <c r="C14"/>
    </row>
    <row r="15" spans="1:5" x14ac:dyDescent="0.3">
      <c r="A15" s="97">
        <v>97001</v>
      </c>
      <c r="B15" s="295"/>
      <c r="C15"/>
    </row>
    <row r="16" spans="1:5" x14ac:dyDescent="0.3">
      <c r="A16" s="98" t="s">
        <v>92</v>
      </c>
      <c r="B16" s="295"/>
      <c r="C16"/>
    </row>
    <row r="17" spans="1:3" x14ac:dyDescent="0.3">
      <c r="A17" s="98" t="s">
        <v>17</v>
      </c>
      <c r="B17" s="295"/>
      <c r="C17"/>
    </row>
    <row r="18" spans="1:3" x14ac:dyDescent="0.3">
      <c r="A18" s="98" t="s">
        <v>27</v>
      </c>
      <c r="B18" s="295"/>
      <c r="C18"/>
    </row>
    <row r="19" spans="1:3" x14ac:dyDescent="0.3">
      <c r="A19" s="98" t="s">
        <v>36</v>
      </c>
      <c r="B19" s="295"/>
      <c r="C19"/>
    </row>
    <row r="20" spans="1:3" x14ac:dyDescent="0.3">
      <c r="A20" s="98" t="s">
        <v>106</v>
      </c>
      <c r="B20" s="295"/>
      <c r="C20"/>
    </row>
    <row r="21" spans="1:3" x14ac:dyDescent="0.3">
      <c r="A21" s="97">
        <v>97003</v>
      </c>
      <c r="B21" s="295"/>
      <c r="C21"/>
    </row>
    <row r="22" spans="1:3" x14ac:dyDescent="0.3">
      <c r="A22" s="98" t="s">
        <v>92</v>
      </c>
      <c r="B22" s="295"/>
      <c r="C22"/>
    </row>
    <row r="23" spans="1:3" x14ac:dyDescent="0.3">
      <c r="A23" s="98" t="s">
        <v>17</v>
      </c>
      <c r="B23" s="295"/>
      <c r="C23"/>
    </row>
    <row r="24" spans="1:3" x14ac:dyDescent="0.3">
      <c r="A24" s="98" t="s">
        <v>27</v>
      </c>
      <c r="B24" s="295"/>
      <c r="C24"/>
    </row>
    <row r="25" spans="1:3" x14ac:dyDescent="0.3">
      <c r="A25" s="98" t="s">
        <v>36</v>
      </c>
      <c r="B25" s="295"/>
      <c r="C25"/>
    </row>
    <row r="26" spans="1:3" x14ac:dyDescent="0.3">
      <c r="A26" s="98" t="s">
        <v>106</v>
      </c>
      <c r="B26" s="295"/>
      <c r="C26"/>
    </row>
    <row r="27" spans="1:3" x14ac:dyDescent="0.3">
      <c r="A27" s="97">
        <v>97110</v>
      </c>
      <c r="B27" s="295">
        <v>1</v>
      </c>
      <c r="C27"/>
    </row>
    <row r="28" spans="1:3" x14ac:dyDescent="0.3">
      <c r="A28" s="98" t="s">
        <v>92</v>
      </c>
      <c r="B28" s="295"/>
      <c r="C28"/>
    </row>
    <row r="29" spans="1:3" x14ac:dyDescent="0.3">
      <c r="A29" s="98" t="s">
        <v>17</v>
      </c>
      <c r="B29" s="295">
        <v>1</v>
      </c>
      <c r="C29"/>
    </row>
    <row r="30" spans="1:3" x14ac:dyDescent="0.3">
      <c r="A30" s="98" t="s">
        <v>27</v>
      </c>
      <c r="B30" s="295"/>
      <c r="C30"/>
    </row>
    <row r="31" spans="1:3" x14ac:dyDescent="0.3">
      <c r="A31" s="98" t="s">
        <v>36</v>
      </c>
      <c r="B31" s="295"/>
      <c r="C31"/>
    </row>
    <row r="32" spans="1:3" x14ac:dyDescent="0.3">
      <c r="A32" s="98" t="s">
        <v>106</v>
      </c>
      <c r="B32" s="295"/>
      <c r="C32"/>
    </row>
    <row r="33" spans="1:3" x14ac:dyDescent="0.3">
      <c r="A33" s="97">
        <v>97530</v>
      </c>
      <c r="B33" s="295"/>
      <c r="C33"/>
    </row>
    <row r="34" spans="1:3" x14ac:dyDescent="0.3">
      <c r="A34" s="98" t="s">
        <v>92</v>
      </c>
      <c r="B34" s="295"/>
      <c r="C34"/>
    </row>
    <row r="35" spans="1:3" x14ac:dyDescent="0.3">
      <c r="A35" s="98" t="s">
        <v>17</v>
      </c>
      <c r="B35" s="295"/>
      <c r="C35"/>
    </row>
    <row r="36" spans="1:3" x14ac:dyDescent="0.3">
      <c r="A36" s="98" t="s">
        <v>27</v>
      </c>
      <c r="B36" s="295"/>
      <c r="C36"/>
    </row>
    <row r="37" spans="1:3" x14ac:dyDescent="0.3">
      <c r="A37" s="98" t="s">
        <v>36</v>
      </c>
      <c r="B37" s="295"/>
      <c r="C37"/>
    </row>
    <row r="38" spans="1:3" x14ac:dyDescent="0.3">
      <c r="A38" s="98" t="s">
        <v>106</v>
      </c>
      <c r="B38" s="295"/>
      <c r="C38"/>
    </row>
    <row r="39" spans="1:3" x14ac:dyDescent="0.3">
      <c r="A39" s="97">
        <v>97755</v>
      </c>
      <c r="B39" s="295"/>
      <c r="C39"/>
    </row>
    <row r="40" spans="1:3" x14ac:dyDescent="0.3">
      <c r="A40" s="98" t="s">
        <v>92</v>
      </c>
      <c r="B40" s="295"/>
      <c r="C40"/>
    </row>
    <row r="41" spans="1:3" x14ac:dyDescent="0.3">
      <c r="A41" s="97">
        <v>99368</v>
      </c>
      <c r="B41" s="295"/>
      <c r="C41"/>
    </row>
    <row r="42" spans="1:3" x14ac:dyDescent="0.3">
      <c r="A42" s="98" t="s">
        <v>92</v>
      </c>
      <c r="B42" s="295"/>
      <c r="C42"/>
    </row>
    <row r="43" spans="1:3" x14ac:dyDescent="0.3">
      <c r="A43" s="97">
        <v>99600</v>
      </c>
      <c r="B43" s="295">
        <v>1</v>
      </c>
      <c r="C43"/>
    </row>
    <row r="44" spans="1:3" x14ac:dyDescent="0.3">
      <c r="A44" s="98" t="s">
        <v>92</v>
      </c>
      <c r="B44" s="295">
        <v>1</v>
      </c>
      <c r="C44"/>
    </row>
    <row r="45" spans="1:3" x14ac:dyDescent="0.3">
      <c r="A45" s="97" t="s">
        <v>105</v>
      </c>
      <c r="B45" s="295"/>
      <c r="C45"/>
    </row>
    <row r="46" spans="1:3" x14ac:dyDescent="0.3">
      <c r="A46" s="98" t="s">
        <v>92</v>
      </c>
      <c r="B46" s="295"/>
      <c r="C46"/>
    </row>
    <row r="47" spans="1:3" x14ac:dyDescent="0.3">
      <c r="A47" s="98" t="s">
        <v>17</v>
      </c>
      <c r="B47" s="295"/>
      <c r="C47"/>
    </row>
    <row r="48" spans="1:3" x14ac:dyDescent="0.3">
      <c r="A48" s="98" t="s">
        <v>27</v>
      </c>
      <c r="B48" s="295"/>
      <c r="C48"/>
    </row>
    <row r="49" spans="1:3" x14ac:dyDescent="0.3">
      <c r="A49" s="98" t="s">
        <v>36</v>
      </c>
      <c r="B49" s="295"/>
      <c r="C49"/>
    </row>
    <row r="50" spans="1:3" x14ac:dyDescent="0.3">
      <c r="A50" s="98" t="s">
        <v>106</v>
      </c>
      <c r="B50" s="295"/>
      <c r="C50"/>
    </row>
    <row r="51" spans="1:3" x14ac:dyDescent="0.3">
      <c r="A51" s="97" t="s">
        <v>6</v>
      </c>
      <c r="B51" s="295"/>
      <c r="C51"/>
    </row>
    <row r="52" spans="1:3" x14ac:dyDescent="0.3">
      <c r="A52" s="98" t="s">
        <v>92</v>
      </c>
      <c r="B52" s="295"/>
      <c r="C52"/>
    </row>
    <row r="53" spans="1:3" x14ac:dyDescent="0.3">
      <c r="A53" s="97" t="s">
        <v>93</v>
      </c>
      <c r="B53" s="295"/>
      <c r="C53"/>
    </row>
    <row r="54" spans="1:3" x14ac:dyDescent="0.3">
      <c r="A54" s="98" t="s">
        <v>92</v>
      </c>
      <c r="B54" s="295"/>
      <c r="C54"/>
    </row>
    <row r="55" spans="1:3" x14ac:dyDescent="0.3">
      <c r="A55" s="97" t="s">
        <v>95</v>
      </c>
      <c r="B55" s="295"/>
      <c r="C55"/>
    </row>
    <row r="56" spans="1:3" x14ac:dyDescent="0.3">
      <c r="A56" s="98" t="s">
        <v>92</v>
      </c>
      <c r="B56" s="295"/>
      <c r="C56"/>
    </row>
    <row r="57" spans="1:3" x14ac:dyDescent="0.3">
      <c r="A57" s="97" t="s">
        <v>99</v>
      </c>
      <c r="B57" s="295"/>
      <c r="C57"/>
    </row>
    <row r="58" spans="1:3" x14ac:dyDescent="0.3">
      <c r="A58" s="98" t="s">
        <v>92</v>
      </c>
      <c r="B58" s="295"/>
      <c r="C58"/>
    </row>
    <row r="59" spans="1:3" x14ac:dyDescent="0.3">
      <c r="A59" s="98" t="s">
        <v>17</v>
      </c>
      <c r="B59" s="295"/>
      <c r="C59"/>
    </row>
    <row r="60" spans="1:3" x14ac:dyDescent="0.3">
      <c r="A60" s="98" t="s">
        <v>27</v>
      </c>
      <c r="B60" s="295"/>
      <c r="C60"/>
    </row>
    <row r="61" spans="1:3" x14ac:dyDescent="0.3">
      <c r="A61" s="98" t="s">
        <v>36</v>
      </c>
      <c r="B61" s="295"/>
      <c r="C61"/>
    </row>
    <row r="62" spans="1:3" x14ac:dyDescent="0.3">
      <c r="A62" s="98" t="s">
        <v>106</v>
      </c>
      <c r="B62" s="295"/>
      <c r="C62"/>
    </row>
    <row r="63" spans="1:3" x14ac:dyDescent="0.3">
      <c r="A63" s="97" t="s">
        <v>103</v>
      </c>
      <c r="B63" s="295"/>
      <c r="C63"/>
    </row>
    <row r="64" spans="1:3" x14ac:dyDescent="0.3">
      <c r="A64" s="98" t="s">
        <v>92</v>
      </c>
      <c r="B64" s="295"/>
      <c r="C64"/>
    </row>
    <row r="65" spans="1:3" x14ac:dyDescent="0.3">
      <c r="A65" s="98" t="s">
        <v>17</v>
      </c>
      <c r="B65" s="295"/>
      <c r="C65"/>
    </row>
    <row r="66" spans="1:3" x14ac:dyDescent="0.3">
      <c r="A66" s="98" t="s">
        <v>27</v>
      </c>
      <c r="B66" s="295"/>
      <c r="C66"/>
    </row>
    <row r="67" spans="1:3" x14ac:dyDescent="0.3">
      <c r="A67" s="98" t="s">
        <v>36</v>
      </c>
      <c r="B67" s="295"/>
      <c r="C67"/>
    </row>
    <row r="68" spans="1:3" x14ac:dyDescent="0.3">
      <c r="A68" s="98" t="s">
        <v>106</v>
      </c>
      <c r="B68" s="295"/>
      <c r="C68"/>
    </row>
    <row r="69" spans="1:3" x14ac:dyDescent="0.3">
      <c r="A69" s="97" t="s">
        <v>97</v>
      </c>
      <c r="B69" s="295"/>
      <c r="C69"/>
    </row>
    <row r="70" spans="1:3" x14ac:dyDescent="0.3">
      <c r="A70" s="98" t="s">
        <v>92</v>
      </c>
      <c r="B70" s="295"/>
      <c r="C70"/>
    </row>
    <row r="71" spans="1:3" x14ac:dyDescent="0.3">
      <c r="A71" s="98" t="s">
        <v>17</v>
      </c>
      <c r="B71" s="295"/>
      <c r="C71"/>
    </row>
    <row r="72" spans="1:3" x14ac:dyDescent="0.3">
      <c r="A72" s="98" t="s">
        <v>27</v>
      </c>
      <c r="B72" s="295"/>
      <c r="C72"/>
    </row>
    <row r="73" spans="1:3" x14ac:dyDescent="0.3">
      <c r="A73" s="98" t="s">
        <v>36</v>
      </c>
      <c r="B73" s="295"/>
      <c r="C73"/>
    </row>
    <row r="74" spans="1:3" x14ac:dyDescent="0.3">
      <c r="A74" s="98" t="s">
        <v>106</v>
      </c>
      <c r="B74" s="295"/>
      <c r="C74"/>
    </row>
    <row r="75" spans="1:3" x14ac:dyDescent="0.3">
      <c r="A75" s="97" t="s">
        <v>102</v>
      </c>
      <c r="B75" s="295"/>
      <c r="C75"/>
    </row>
    <row r="76" spans="1:3" x14ac:dyDescent="0.3">
      <c r="A76" s="98" t="s">
        <v>92</v>
      </c>
      <c r="B76" s="295"/>
      <c r="C76"/>
    </row>
    <row r="77" spans="1:3" x14ac:dyDescent="0.3">
      <c r="A77" s="98" t="s">
        <v>17</v>
      </c>
      <c r="B77" s="295"/>
      <c r="C77"/>
    </row>
    <row r="78" spans="1:3" x14ac:dyDescent="0.3">
      <c r="A78" s="98" t="s">
        <v>27</v>
      </c>
      <c r="B78" s="295"/>
      <c r="C78"/>
    </row>
    <row r="79" spans="1:3" x14ac:dyDescent="0.3">
      <c r="A79" s="98" t="s">
        <v>36</v>
      </c>
      <c r="B79" s="295"/>
      <c r="C79"/>
    </row>
    <row r="80" spans="1:3" x14ac:dyDescent="0.3">
      <c r="A80" s="98" t="s">
        <v>106</v>
      </c>
      <c r="B80" s="295"/>
      <c r="C80"/>
    </row>
    <row r="81" spans="1:3" x14ac:dyDescent="0.3">
      <c r="A81" s="97" t="s">
        <v>98</v>
      </c>
      <c r="B81" s="295"/>
      <c r="C81"/>
    </row>
    <row r="82" spans="1:3" x14ac:dyDescent="0.3">
      <c r="A82" s="98" t="s">
        <v>92</v>
      </c>
      <c r="B82" s="295"/>
      <c r="C82"/>
    </row>
    <row r="83" spans="1:3" x14ac:dyDescent="0.3">
      <c r="A83" s="98" t="s">
        <v>17</v>
      </c>
      <c r="B83" s="295"/>
      <c r="C83"/>
    </row>
    <row r="84" spans="1:3" x14ac:dyDescent="0.3">
      <c r="A84" s="98" t="s">
        <v>27</v>
      </c>
      <c r="B84" s="295"/>
      <c r="C84"/>
    </row>
    <row r="85" spans="1:3" x14ac:dyDescent="0.3">
      <c r="A85" s="98" t="s">
        <v>36</v>
      </c>
      <c r="B85" s="295"/>
      <c r="C85"/>
    </row>
    <row r="86" spans="1:3" x14ac:dyDescent="0.3">
      <c r="A86" s="98" t="s">
        <v>106</v>
      </c>
      <c r="B86" s="295"/>
      <c r="C86"/>
    </row>
    <row r="87" spans="1:3" x14ac:dyDescent="0.3">
      <c r="A87" s="97" t="s">
        <v>75</v>
      </c>
      <c r="B87" s="295"/>
      <c r="C87"/>
    </row>
    <row r="88" spans="1:3" x14ac:dyDescent="0.3">
      <c r="A88" s="98" t="s">
        <v>92</v>
      </c>
      <c r="B88" s="295"/>
      <c r="C88"/>
    </row>
    <row r="89" spans="1:3" x14ac:dyDescent="0.3">
      <c r="A89" s="98" t="s">
        <v>17</v>
      </c>
      <c r="B89" s="295"/>
      <c r="C89"/>
    </row>
    <row r="90" spans="1:3" x14ac:dyDescent="0.3">
      <c r="A90" s="98" t="s">
        <v>27</v>
      </c>
      <c r="B90" s="295"/>
      <c r="C90"/>
    </row>
    <row r="91" spans="1:3" x14ac:dyDescent="0.3">
      <c r="A91" s="98" t="s">
        <v>36</v>
      </c>
      <c r="B91" s="295"/>
      <c r="C91"/>
    </row>
    <row r="92" spans="1:3" x14ac:dyDescent="0.3">
      <c r="A92" s="98" t="s">
        <v>106</v>
      </c>
      <c r="B92" s="295"/>
      <c r="C92"/>
    </row>
    <row r="93" spans="1:3" x14ac:dyDescent="0.3">
      <c r="A93" s="97" t="s">
        <v>104</v>
      </c>
      <c r="B93" s="295"/>
      <c r="C93"/>
    </row>
    <row r="94" spans="1:3" x14ac:dyDescent="0.3">
      <c r="A94" s="98" t="s">
        <v>92</v>
      </c>
      <c r="B94" s="295"/>
      <c r="C94"/>
    </row>
    <row r="95" spans="1:3" x14ac:dyDescent="0.3">
      <c r="A95" s="98" t="s">
        <v>17</v>
      </c>
      <c r="B95" s="295"/>
      <c r="C95"/>
    </row>
    <row r="96" spans="1:3" x14ac:dyDescent="0.3">
      <c r="A96" s="98" t="s">
        <v>27</v>
      </c>
      <c r="B96" s="295"/>
      <c r="C96"/>
    </row>
    <row r="97" spans="1:3" x14ac:dyDescent="0.3">
      <c r="A97" s="98" t="s">
        <v>36</v>
      </c>
      <c r="B97" s="295"/>
      <c r="C97"/>
    </row>
    <row r="98" spans="1:3" x14ac:dyDescent="0.3">
      <c r="A98" s="98" t="s">
        <v>106</v>
      </c>
      <c r="B98" s="295"/>
      <c r="C98"/>
    </row>
    <row r="99" spans="1:3" x14ac:dyDescent="0.3">
      <c r="A99" s="97" t="s">
        <v>101</v>
      </c>
      <c r="B99" s="295"/>
      <c r="C99"/>
    </row>
    <row r="100" spans="1:3" x14ac:dyDescent="0.3">
      <c r="A100" s="98" t="s">
        <v>92</v>
      </c>
      <c r="B100" s="295"/>
      <c r="C100"/>
    </row>
    <row r="101" spans="1:3" x14ac:dyDescent="0.3">
      <c r="A101" s="98" t="s">
        <v>17</v>
      </c>
      <c r="B101" s="295"/>
      <c r="C101"/>
    </row>
    <row r="102" spans="1:3" x14ac:dyDescent="0.3">
      <c r="A102" s="98" t="s">
        <v>27</v>
      </c>
      <c r="B102" s="295"/>
      <c r="C102"/>
    </row>
    <row r="103" spans="1:3" x14ac:dyDescent="0.3">
      <c r="A103" s="98" t="s">
        <v>36</v>
      </c>
      <c r="B103" s="295"/>
      <c r="C103"/>
    </row>
    <row r="104" spans="1:3" x14ac:dyDescent="0.3">
      <c r="A104" s="98" t="s">
        <v>106</v>
      </c>
      <c r="B104" s="295"/>
      <c r="C104"/>
    </row>
    <row r="105" spans="1:3" x14ac:dyDescent="0.3">
      <c r="A105" s="97" t="s">
        <v>96</v>
      </c>
      <c r="B105" s="295"/>
      <c r="C105"/>
    </row>
    <row r="106" spans="1:3" x14ac:dyDescent="0.3">
      <c r="A106" s="98" t="s">
        <v>92</v>
      </c>
      <c r="B106" s="295"/>
      <c r="C106"/>
    </row>
    <row r="107" spans="1:3" x14ac:dyDescent="0.3">
      <c r="A107" s="98" t="s">
        <v>17</v>
      </c>
      <c r="B107" s="295"/>
      <c r="C107"/>
    </row>
    <row r="108" spans="1:3" x14ac:dyDescent="0.3">
      <c r="A108" s="98" t="s">
        <v>27</v>
      </c>
      <c r="B108" s="295"/>
      <c r="C108"/>
    </row>
    <row r="109" spans="1:3" x14ac:dyDescent="0.3">
      <c r="A109" s="98" t="s">
        <v>36</v>
      </c>
      <c r="B109" s="295"/>
      <c r="C109"/>
    </row>
    <row r="110" spans="1:3" x14ac:dyDescent="0.3">
      <c r="A110" s="98" t="s">
        <v>106</v>
      </c>
      <c r="B110" s="295"/>
      <c r="C110"/>
    </row>
    <row r="111" spans="1:3" x14ac:dyDescent="0.3">
      <c r="A111" s="97" t="s">
        <v>100</v>
      </c>
      <c r="B111" s="295"/>
      <c r="C111"/>
    </row>
    <row r="112" spans="1:3" x14ac:dyDescent="0.3">
      <c r="A112" s="98" t="s">
        <v>92</v>
      </c>
      <c r="B112" s="295"/>
      <c r="C112"/>
    </row>
    <row r="113" spans="1:3" x14ac:dyDescent="0.3">
      <c r="A113" s="98" t="s">
        <v>17</v>
      </c>
      <c r="B113" s="295"/>
      <c r="C113"/>
    </row>
    <row r="114" spans="1:3" x14ac:dyDescent="0.3">
      <c r="A114" s="98" t="s">
        <v>27</v>
      </c>
      <c r="B114" s="295"/>
      <c r="C114"/>
    </row>
    <row r="115" spans="1:3" x14ac:dyDescent="0.3">
      <c r="A115" s="98" t="s">
        <v>36</v>
      </c>
      <c r="B115" s="295"/>
      <c r="C115"/>
    </row>
    <row r="116" spans="1:3" x14ac:dyDescent="0.3">
      <c r="A116" s="98" t="s">
        <v>106</v>
      </c>
      <c r="B116" s="295"/>
    </row>
    <row r="117" spans="1:3" x14ac:dyDescent="0.3">
      <c r="A117" s="97" t="s">
        <v>80</v>
      </c>
      <c r="B117" s="295">
        <v>4</v>
      </c>
    </row>
    <row r="118" spans="1:3" x14ac:dyDescent="0.3">
      <c r="A118" s="98" t="s">
        <v>92</v>
      </c>
      <c r="B118" s="295">
        <v>2</v>
      </c>
    </row>
    <row r="119" spans="1:3" x14ac:dyDescent="0.3">
      <c r="A119" s="98" t="s">
        <v>17</v>
      </c>
      <c r="B119" s="295">
        <v>2</v>
      </c>
    </row>
    <row r="120" spans="1:3" x14ac:dyDescent="0.3">
      <c r="A120" s="98" t="s">
        <v>27</v>
      </c>
      <c r="B120" s="295"/>
    </row>
    <row r="121" spans="1:3" x14ac:dyDescent="0.3">
      <c r="A121" s="98" t="s">
        <v>36</v>
      </c>
      <c r="B121" s="295"/>
    </row>
    <row r="122" spans="1:3" x14ac:dyDescent="0.3">
      <c r="A122" s="98" t="s">
        <v>106</v>
      </c>
      <c r="B122" s="295"/>
    </row>
    <row r="123" spans="1:3" x14ac:dyDescent="0.3">
      <c r="A123" s="97" t="s">
        <v>94</v>
      </c>
      <c r="B123" s="295"/>
    </row>
    <row r="124" spans="1:3" x14ac:dyDescent="0.3">
      <c r="A124" s="98" t="s">
        <v>92</v>
      </c>
      <c r="B124" s="295"/>
    </row>
    <row r="125" spans="1:3" x14ac:dyDescent="0.3">
      <c r="A125" s="98" t="s">
        <v>17</v>
      </c>
      <c r="B125" s="295"/>
    </row>
    <row r="126" spans="1:3" x14ac:dyDescent="0.3">
      <c r="A126" s="98" t="s">
        <v>36</v>
      </c>
      <c r="B126" s="295"/>
    </row>
    <row r="127" spans="1:3" x14ac:dyDescent="0.3">
      <c r="A127" s="98" t="s">
        <v>106</v>
      </c>
      <c r="B127" s="295"/>
    </row>
    <row r="128" spans="1:3" x14ac:dyDescent="0.3">
      <c r="A128" s="97" t="s">
        <v>5</v>
      </c>
      <c r="B128" s="295"/>
    </row>
    <row r="129" spans="1:2" x14ac:dyDescent="0.3">
      <c r="A129" s="98" t="s">
        <v>92</v>
      </c>
      <c r="B129" s="295"/>
    </row>
    <row r="130" spans="1:2" x14ac:dyDescent="0.3">
      <c r="A130" s="97" t="s">
        <v>77</v>
      </c>
      <c r="B130" s="295"/>
    </row>
    <row r="131" spans="1:2" x14ac:dyDescent="0.3">
      <c r="A131" s="98" t="s">
        <v>92</v>
      </c>
      <c r="B131" s="295"/>
    </row>
    <row r="132" spans="1:2" x14ac:dyDescent="0.3">
      <c r="A132" s="97">
        <v>99601</v>
      </c>
      <c r="B132" s="295">
        <v>1</v>
      </c>
    </row>
    <row r="133" spans="1:2" x14ac:dyDescent="0.3">
      <c r="A133" s="98" t="s">
        <v>92</v>
      </c>
      <c r="B133" s="295">
        <v>1</v>
      </c>
    </row>
    <row r="134" spans="1:2" x14ac:dyDescent="0.3">
      <c r="A134" s="98" t="s">
        <v>36</v>
      </c>
      <c r="B134" s="295"/>
    </row>
    <row r="135" spans="1:2" x14ac:dyDescent="0.3">
      <c r="A135" s="98" t="s">
        <v>106</v>
      </c>
      <c r="B135" s="295"/>
    </row>
    <row r="136" spans="1:2" x14ac:dyDescent="0.3">
      <c r="A136" s="97" t="s">
        <v>190</v>
      </c>
      <c r="B136" s="295">
        <v>8</v>
      </c>
    </row>
    <row r="137" spans="1:2" x14ac:dyDescent="0.3">
      <c r="B137"/>
    </row>
    <row r="138" spans="1:2" x14ac:dyDescent="0.3">
      <c r="B138"/>
    </row>
    <row r="139" spans="1:2" x14ac:dyDescent="0.3">
      <c r="B139"/>
    </row>
    <row r="140" spans="1:2" x14ac:dyDescent="0.3">
      <c r="B140"/>
    </row>
    <row r="141" spans="1:2" x14ac:dyDescent="0.3">
      <c r="B141"/>
    </row>
    <row r="142" spans="1:2" x14ac:dyDescent="0.3">
      <c r="B142"/>
    </row>
    <row r="143" spans="1:2" x14ac:dyDescent="0.3">
      <c r="B143"/>
    </row>
  </sheetData>
  <mergeCells count="1">
    <mergeCell ref="A1:E1"/>
  </mergeCells>
  <printOptions headings="1"/>
  <pageMargins left="0" right="0" top="0" bottom="0" header="0" footer="0"/>
  <pageSetup scale="105" orientation="portrait" r:id="rId2"/>
  <rowBreaks count="1" manualBreakCount="1">
    <brk id="5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Z237"/>
  <sheetViews>
    <sheetView topLeftCell="A4" zoomScale="90" zoomScaleNormal="90" workbookViewId="0">
      <selection activeCell="K16" sqref="K16"/>
    </sheetView>
  </sheetViews>
  <sheetFormatPr defaultColWidth="8.5546875" defaultRowHeight="13.8" x14ac:dyDescent="0.25"/>
  <cols>
    <col min="1" max="1" width="35.44140625" style="53" customWidth="1"/>
    <col min="2" max="2" width="18.44140625" style="57" bestFit="1" customWidth="1"/>
    <col min="3" max="3" width="12.44140625" style="53" customWidth="1"/>
    <col min="4" max="4" width="10.5546875" style="56" customWidth="1"/>
    <col min="5" max="5" width="10.5546875" style="53" customWidth="1"/>
    <col min="6" max="6" width="12.5546875" style="55" customWidth="1"/>
    <col min="7" max="7" width="10.5546875" style="53" customWidth="1"/>
    <col min="8" max="8" width="12.5546875" style="54" customWidth="1"/>
    <col min="9" max="9" width="10.5546875" style="53" customWidth="1"/>
    <col min="10" max="10" width="12.5546875" style="53" customWidth="1"/>
    <col min="11" max="11" width="21.44140625" style="53" customWidth="1"/>
    <col min="12" max="12" width="20.5546875" style="53" customWidth="1"/>
    <col min="13" max="13" width="10.44140625" style="53" customWidth="1"/>
    <col min="14" max="16384" width="8.5546875" style="53"/>
  </cols>
  <sheetData>
    <row r="1" spans="1:26" s="60" customFormat="1" ht="20.100000000000001" customHeight="1" x14ac:dyDescent="0.25">
      <c r="B1" s="197"/>
      <c r="C1" s="197"/>
      <c r="D1" s="197"/>
      <c r="E1" s="197"/>
      <c r="F1" s="197"/>
      <c r="G1" s="96"/>
    </row>
    <row r="2" spans="1:26" ht="20.100000000000001" customHeight="1" x14ac:dyDescent="0.3">
      <c r="A2" s="198" t="s">
        <v>191</v>
      </c>
      <c r="B2" s="95"/>
      <c r="C2" s="284" t="str">
        <f>'Service Log'!A5</f>
        <v xml:space="preserve">Name </v>
      </c>
      <c r="D2" s="285"/>
      <c r="E2" s="285"/>
      <c r="F2" s="285"/>
      <c r="G2" s="93"/>
      <c r="H2" s="102" t="s">
        <v>192</v>
      </c>
      <c r="I2" s="282" t="s">
        <v>193</v>
      </c>
      <c r="J2" s="282"/>
      <c r="K2" s="282"/>
    </row>
    <row r="3" spans="1:26" ht="20.100000000000001" customHeight="1" x14ac:dyDescent="0.3">
      <c r="A3" s="278" t="s">
        <v>194</v>
      </c>
      <c r="B3" s="95" t="s">
        <v>195</v>
      </c>
      <c r="C3" s="283" t="s">
        <v>196</v>
      </c>
      <c r="D3" s="283"/>
      <c r="E3" s="283"/>
      <c r="F3" s="283"/>
      <c r="G3" s="93"/>
      <c r="H3" s="95" t="s">
        <v>197</v>
      </c>
      <c r="I3" s="281" t="s">
        <v>198</v>
      </c>
      <c r="J3" s="281"/>
      <c r="K3" s="281"/>
    </row>
    <row r="4" spans="1:26" ht="20.100000000000001" customHeight="1" x14ac:dyDescent="0.3">
      <c r="A4" s="278"/>
      <c r="B4" s="95" t="s">
        <v>199</v>
      </c>
      <c r="C4" s="283" t="s">
        <v>200</v>
      </c>
      <c r="D4" s="283"/>
      <c r="E4" s="283"/>
      <c r="F4" s="283"/>
      <c r="G4" s="93"/>
      <c r="H4" s="95" t="s">
        <v>201</v>
      </c>
      <c r="I4" s="280"/>
      <c r="J4" s="280"/>
      <c r="K4" s="280"/>
    </row>
    <row r="5" spans="1:26" ht="20.100000000000001" customHeight="1" x14ac:dyDescent="0.3">
      <c r="A5" s="199"/>
      <c r="B5" s="94"/>
      <c r="C5" s="286"/>
      <c r="D5" s="286"/>
      <c r="E5" s="286"/>
      <c r="F5" s="286"/>
      <c r="G5" s="93"/>
      <c r="H5" s="95" t="s">
        <v>202</v>
      </c>
      <c r="I5" s="279"/>
      <c r="J5" s="279"/>
      <c r="K5" s="279"/>
    </row>
    <row r="6" spans="1:26" ht="10.35" customHeight="1" x14ac:dyDescent="0.3">
      <c r="A6" s="92"/>
      <c r="B6" s="91"/>
      <c r="C6" s="84"/>
      <c r="D6" s="90"/>
      <c r="E6" s="88"/>
      <c r="F6" s="88"/>
      <c r="G6" s="88"/>
      <c r="H6" s="89"/>
      <c r="I6" s="88"/>
      <c r="J6" s="88"/>
      <c r="K6" s="88"/>
      <c r="L6" s="88"/>
    </row>
    <row r="7" spans="1:26" s="84" customFormat="1" ht="46.5" customHeight="1" x14ac:dyDescent="0.25">
      <c r="A7" s="87" t="s">
        <v>203</v>
      </c>
      <c r="B7" s="85" t="s">
        <v>204</v>
      </c>
      <c r="C7" s="86" t="s">
        <v>259</v>
      </c>
      <c r="D7" s="85" t="s">
        <v>205</v>
      </c>
      <c r="E7" s="289" t="s">
        <v>206</v>
      </c>
      <c r="F7" s="290"/>
      <c r="G7" s="289" t="s">
        <v>207</v>
      </c>
      <c r="H7" s="290"/>
      <c r="I7" s="289" t="s">
        <v>208</v>
      </c>
      <c r="J7" s="290"/>
      <c r="K7" s="85" t="s">
        <v>209</v>
      </c>
    </row>
    <row r="8" spans="1:26" s="183" customFormat="1" ht="20.100000000000001" customHeight="1" x14ac:dyDescent="0.25">
      <c r="A8" s="182" t="s">
        <v>210</v>
      </c>
      <c r="B8" s="184"/>
      <c r="C8" s="185"/>
      <c r="D8" s="186"/>
      <c r="E8" s="186" t="s">
        <v>27</v>
      </c>
      <c r="F8" s="186"/>
      <c r="G8" s="221" t="s">
        <v>17</v>
      </c>
      <c r="H8" s="186"/>
      <c r="I8" s="186"/>
      <c r="J8" s="187"/>
      <c r="K8" s="188"/>
    </row>
    <row r="9" spans="1:26" ht="17.25" customHeight="1" x14ac:dyDescent="0.25">
      <c r="A9" s="61" t="s">
        <v>211</v>
      </c>
      <c r="B9" s="200" t="s">
        <v>80</v>
      </c>
      <c r="C9" s="76">
        <v>54</v>
      </c>
      <c r="D9" s="228">
        <f>VLOOKUP(B9,'PIVOT TABLE'!A:C,2,0)</f>
        <v>4</v>
      </c>
      <c r="E9" s="229">
        <f>VLOOKUP($E$8,'PIVOT TABLE'!A117:C122,2,0)</f>
        <v>0</v>
      </c>
      <c r="F9" s="230">
        <f>E9*C9</f>
        <v>0</v>
      </c>
      <c r="G9" s="231">
        <f>VLOOKUP($G$8,'PIVOT TABLE'!A117:C122,2,0)</f>
        <v>2</v>
      </c>
      <c r="H9" s="230">
        <f>G9*C9</f>
        <v>108</v>
      </c>
      <c r="I9" s="232">
        <f>D9-(E9+G9)</f>
        <v>2</v>
      </c>
      <c r="J9" s="233">
        <f>(I9*C9)</f>
        <v>108</v>
      </c>
      <c r="K9" s="105" t="s">
        <v>46</v>
      </c>
    </row>
    <row r="10" spans="1:26" ht="17.25" customHeight="1" x14ac:dyDescent="0.25">
      <c r="A10" s="61" t="s">
        <v>212</v>
      </c>
      <c r="B10" s="200" t="s">
        <v>94</v>
      </c>
      <c r="C10" s="76">
        <v>27</v>
      </c>
      <c r="D10" s="228">
        <f>VLOOKUP(B10,'PIVOT TABLE'!A:C,2,0)</f>
        <v>0</v>
      </c>
      <c r="E10" s="75"/>
      <c r="F10" s="73"/>
      <c r="G10" s="231">
        <f>VLOOKUP($G$8,'PIVOT TABLE'!A123:C128,2,0)</f>
        <v>0</v>
      </c>
      <c r="H10" s="230">
        <f>G10*C10</f>
        <v>0</v>
      </c>
      <c r="I10" s="232">
        <f>D10-G10</f>
        <v>0</v>
      </c>
      <c r="J10" s="233">
        <f>I10*C10</f>
        <v>0</v>
      </c>
      <c r="K10" s="105"/>
    </row>
    <row r="11" spans="1:26" s="62" customFormat="1" ht="20.100000000000001" customHeight="1" x14ac:dyDescent="0.25">
      <c r="A11" s="83" t="s">
        <v>213</v>
      </c>
      <c r="B11" s="67"/>
      <c r="C11" s="66"/>
      <c r="D11" s="64"/>
      <c r="E11" s="64"/>
      <c r="F11" s="64"/>
      <c r="G11" s="65"/>
      <c r="H11" s="64"/>
      <c r="I11" s="64"/>
      <c r="J11" s="63"/>
      <c r="K11" s="189"/>
    </row>
    <row r="12" spans="1:26" x14ac:dyDescent="0.25">
      <c r="A12" s="61" t="s">
        <v>214</v>
      </c>
      <c r="B12" s="200">
        <v>97001</v>
      </c>
      <c r="C12" s="76">
        <v>58.11</v>
      </c>
      <c r="D12" s="228">
        <f>VLOOKUP(B12,'PIVOT TABLE'!A:C,2,0)</f>
        <v>0</v>
      </c>
      <c r="E12" s="229">
        <f>VLOOKUP($E$8,'PIVOT TABLE'!A15:C20,2,0)</f>
        <v>0</v>
      </c>
      <c r="F12" s="230">
        <f>E12*C12</f>
        <v>0</v>
      </c>
      <c r="G12" s="229">
        <f>VLOOKUP($G$8,'PIVOT TABLE'!A15:C20,2,0)</f>
        <v>0</v>
      </c>
      <c r="H12" s="230">
        <f>G12*C12</f>
        <v>0</v>
      </c>
      <c r="I12" s="232">
        <f>D12-(E12+G12)</f>
        <v>0</v>
      </c>
      <c r="J12" s="233">
        <f>I12*C12</f>
        <v>0</v>
      </c>
      <c r="K12" s="105"/>
      <c r="Z12" s="53" t="s">
        <v>215</v>
      </c>
    </row>
    <row r="13" spans="1:26" ht="14.25" customHeight="1" x14ac:dyDescent="0.25">
      <c r="A13" s="61" t="s">
        <v>216</v>
      </c>
      <c r="B13" s="200">
        <v>97110</v>
      </c>
      <c r="C13" s="76">
        <v>81.319999999999993</v>
      </c>
      <c r="D13" s="228">
        <f>VLOOKUP(B13,'PIVOT TABLE'!A:C,2,0)</f>
        <v>1</v>
      </c>
      <c r="E13" s="229">
        <f>VLOOKUP($E$8,'PIVOT TABLE'!A27:C32,2,0)</f>
        <v>0</v>
      </c>
      <c r="F13" s="230">
        <f t="shared" ref="F13:F17" si="0">E13*C13</f>
        <v>0</v>
      </c>
      <c r="G13" s="229">
        <f>VLOOKUP($G$8,'PIVOT TABLE'!A27:C32,2,0)</f>
        <v>1</v>
      </c>
      <c r="H13" s="230">
        <f t="shared" ref="H13:H17" si="1">G13*C13</f>
        <v>81.319999999999993</v>
      </c>
      <c r="I13" s="232">
        <f>D13-(E13+G13)</f>
        <v>0</v>
      </c>
      <c r="J13" s="233">
        <f t="shared" ref="J13:J17" si="2">I13*C13</f>
        <v>0</v>
      </c>
      <c r="K13" s="105" t="s">
        <v>217</v>
      </c>
      <c r="Z13" s="53" t="s">
        <v>218</v>
      </c>
    </row>
    <row r="14" spans="1:26" ht="14.25" customHeight="1" x14ac:dyDescent="0.25">
      <c r="A14" s="61" t="s">
        <v>219</v>
      </c>
      <c r="B14" s="200">
        <v>97003</v>
      </c>
      <c r="C14" s="76">
        <v>58.11</v>
      </c>
      <c r="D14" s="228">
        <f>VLOOKUP(B14,'PIVOT TABLE'!A:C,2,0)</f>
        <v>0</v>
      </c>
      <c r="E14" s="229">
        <f>VLOOKUP($E$8,'PIVOT TABLE'!A21:C26,2,0)</f>
        <v>0</v>
      </c>
      <c r="F14" s="230">
        <f t="shared" si="0"/>
        <v>0</v>
      </c>
      <c r="G14" s="229">
        <f>VLOOKUP($G$8,'PIVOT TABLE'!A21:C26,2,0)</f>
        <v>0</v>
      </c>
      <c r="H14" s="230">
        <f t="shared" si="1"/>
        <v>0</v>
      </c>
      <c r="I14" s="232">
        <f t="shared" ref="I14:I17" si="3">D14-(E14+G14)</f>
        <v>0</v>
      </c>
      <c r="J14" s="233">
        <f t="shared" si="2"/>
        <v>0</v>
      </c>
      <c r="K14" s="105"/>
      <c r="Z14" s="53" t="s">
        <v>193</v>
      </c>
    </row>
    <row r="15" spans="1:26" ht="14.25" customHeight="1" x14ac:dyDescent="0.25">
      <c r="A15" s="61" t="s">
        <v>220</v>
      </c>
      <c r="B15" s="200">
        <v>97530</v>
      </c>
      <c r="C15" s="76">
        <v>81.319999999999993</v>
      </c>
      <c r="D15" s="228">
        <f>VLOOKUP(B15,'PIVOT TABLE'!A:C,2,0)</f>
        <v>0</v>
      </c>
      <c r="E15" s="229">
        <f>VLOOKUP($E$8,'PIVOT TABLE'!A33:C38,2,0)</f>
        <v>0</v>
      </c>
      <c r="F15" s="230">
        <f t="shared" si="0"/>
        <v>0</v>
      </c>
      <c r="G15" s="229">
        <f>VLOOKUP($G$8,'PIVOT TABLE'!A33:C38,2,0)</f>
        <v>0</v>
      </c>
      <c r="H15" s="230">
        <f t="shared" si="1"/>
        <v>0</v>
      </c>
      <c r="I15" s="232">
        <f t="shared" si="3"/>
        <v>0</v>
      </c>
      <c r="J15" s="233">
        <f t="shared" si="2"/>
        <v>0</v>
      </c>
      <c r="K15" s="105"/>
      <c r="L15" s="53" t="s">
        <v>46</v>
      </c>
      <c r="Z15" s="53" t="s">
        <v>221</v>
      </c>
    </row>
    <row r="16" spans="1:26" ht="14.25" customHeight="1" x14ac:dyDescent="0.25">
      <c r="A16" s="61" t="s">
        <v>222</v>
      </c>
      <c r="B16" s="200">
        <v>92524</v>
      </c>
      <c r="C16" s="76">
        <v>58.11</v>
      </c>
      <c r="D16" s="228">
        <f>VLOOKUP(B16,'PIVOT TABLE'!A:C,2,0)</f>
        <v>0</v>
      </c>
      <c r="E16" s="229">
        <f>VLOOKUP($E$8,'PIVOT TABLE'!A9:C14,2,0)</f>
        <v>0</v>
      </c>
      <c r="F16" s="230">
        <f t="shared" si="0"/>
        <v>0</v>
      </c>
      <c r="G16" s="229">
        <f>VLOOKUP($G$8,'PIVOT TABLE'!A9:C14,2,0)</f>
        <v>0</v>
      </c>
      <c r="H16" s="230">
        <f t="shared" si="1"/>
        <v>0</v>
      </c>
      <c r="I16" s="232">
        <f>D16-(E16+G16)</f>
        <v>0</v>
      </c>
      <c r="J16" s="233">
        <f t="shared" si="2"/>
        <v>0</v>
      </c>
      <c r="K16" s="105"/>
      <c r="Z16" s="53" t="s">
        <v>223</v>
      </c>
    </row>
    <row r="17" spans="1:26" ht="14.25" customHeight="1" x14ac:dyDescent="0.25">
      <c r="A17" s="61" t="s">
        <v>224</v>
      </c>
      <c r="B17" s="200">
        <v>92507</v>
      </c>
      <c r="C17" s="76">
        <v>81.319999999999993</v>
      </c>
      <c r="D17" s="228">
        <f>VLOOKUP(B17,'PIVOT TABLE'!A:C,2,0)</f>
        <v>1</v>
      </c>
      <c r="E17" s="229">
        <f>VLOOKUP($E$8,'PIVOT TABLE'!A3:C8,2,0)</f>
        <v>0</v>
      </c>
      <c r="F17" s="230">
        <f t="shared" si="0"/>
        <v>0</v>
      </c>
      <c r="G17" s="229">
        <f>VLOOKUP($G$8,'PIVOT TABLE'!A3:C8,2,0)</f>
        <v>1</v>
      </c>
      <c r="H17" s="230">
        <f t="shared" si="1"/>
        <v>81.319999999999993</v>
      </c>
      <c r="I17" s="232">
        <f t="shared" si="3"/>
        <v>0</v>
      </c>
      <c r="J17" s="233">
        <f t="shared" si="2"/>
        <v>0</v>
      </c>
      <c r="K17" s="105"/>
      <c r="Z17" s="53" t="s">
        <v>225</v>
      </c>
    </row>
    <row r="18" spans="1:26" ht="14.25" customHeight="1" x14ac:dyDescent="0.25">
      <c r="A18" s="61" t="s">
        <v>226</v>
      </c>
      <c r="B18" s="200" t="s">
        <v>93</v>
      </c>
      <c r="C18" s="76">
        <v>73.319999999999993</v>
      </c>
      <c r="D18" s="228">
        <f>VLOOKUP(B18,'PIVOT TABLE'!A:C,2,0)</f>
        <v>0</v>
      </c>
      <c r="E18" s="236">
        <f>VLOOKUP($E$8,'PIVOT TABLE'!A4:C9,2,0)</f>
        <v>0</v>
      </c>
      <c r="F18" s="237">
        <f t="shared" ref="F18" si="4">E18*C18</f>
        <v>0</v>
      </c>
      <c r="G18" s="238">
        <f>VLOOKUP($G$8,'PIVOT TABLE'!A4:C9,2,0)</f>
        <v>1</v>
      </c>
      <c r="H18" s="237">
        <f t="shared" ref="H18" si="5">G18*C18</f>
        <v>73.319999999999993</v>
      </c>
      <c r="I18" s="232">
        <f t="shared" ref="I18:I20" si="6">D18</f>
        <v>0</v>
      </c>
      <c r="J18" s="233">
        <f t="shared" ref="J18:J20" si="7">I18*C18</f>
        <v>0</v>
      </c>
      <c r="K18" s="105"/>
      <c r="Z18" s="53" t="s">
        <v>227</v>
      </c>
    </row>
    <row r="19" spans="1:26" ht="14.25" customHeight="1" x14ac:dyDescent="0.25">
      <c r="A19" s="61" t="s">
        <v>228</v>
      </c>
      <c r="B19" s="200">
        <v>99368</v>
      </c>
      <c r="C19" s="76">
        <v>50</v>
      </c>
      <c r="D19" s="228">
        <f>VLOOKUP(B19,'PIVOT TABLE'!A:C,2,0)</f>
        <v>0</v>
      </c>
      <c r="E19" s="82"/>
      <c r="F19" s="80"/>
      <c r="G19" s="81"/>
      <c r="H19" s="80"/>
      <c r="I19" s="232">
        <f t="shared" si="6"/>
        <v>0</v>
      </c>
      <c r="J19" s="233">
        <f t="shared" si="7"/>
        <v>0</v>
      </c>
      <c r="K19" s="105"/>
      <c r="Z19" s="53" t="s">
        <v>229</v>
      </c>
    </row>
    <row r="20" spans="1:26" ht="14.25" customHeight="1" x14ac:dyDescent="0.25">
      <c r="A20" s="61" t="s">
        <v>230</v>
      </c>
      <c r="B20" s="200" t="s">
        <v>6</v>
      </c>
      <c r="C20" s="76">
        <v>25</v>
      </c>
      <c r="D20" s="228">
        <f>VLOOKUP(B20,'PIVOT TABLE'!A:C,2,0)</f>
        <v>0</v>
      </c>
      <c r="E20" s="82"/>
      <c r="F20" s="80"/>
      <c r="G20" s="81"/>
      <c r="H20" s="80"/>
      <c r="I20" s="232">
        <f t="shared" si="6"/>
        <v>0</v>
      </c>
      <c r="J20" s="233">
        <f t="shared" si="7"/>
        <v>0</v>
      </c>
      <c r="K20" s="105"/>
      <c r="Z20" s="53" t="s">
        <v>231</v>
      </c>
    </row>
    <row r="21" spans="1:26" ht="14.25" customHeight="1" x14ac:dyDescent="0.25">
      <c r="A21" s="61" t="s">
        <v>232</v>
      </c>
      <c r="B21" s="200" t="s">
        <v>233</v>
      </c>
      <c r="C21" s="205"/>
      <c r="D21" s="71"/>
      <c r="E21" s="79"/>
      <c r="F21" s="77"/>
      <c r="G21" s="70"/>
      <c r="H21" s="77"/>
      <c r="I21" s="78"/>
      <c r="J21" s="106"/>
      <c r="K21" s="105"/>
      <c r="Z21" s="53" t="s">
        <v>234</v>
      </c>
    </row>
    <row r="22" spans="1:26" ht="14.25" customHeight="1" x14ac:dyDescent="0.25">
      <c r="A22" s="61" t="s">
        <v>235</v>
      </c>
      <c r="B22" s="200">
        <v>97755</v>
      </c>
      <c r="C22" s="76">
        <v>48.5</v>
      </c>
      <c r="D22" s="228">
        <f>VLOOKUP(B22,'PIVOT TABLE'!A:C,2,0)</f>
        <v>0</v>
      </c>
      <c r="E22" s="82"/>
      <c r="F22" s="103"/>
      <c r="G22" s="104"/>
      <c r="H22" s="80"/>
      <c r="I22" s="232">
        <f>D22</f>
        <v>0</v>
      </c>
      <c r="J22" s="233">
        <f>I22*C22</f>
        <v>0</v>
      </c>
      <c r="K22" s="105"/>
    </row>
    <row r="23" spans="1:26" ht="14.25" customHeight="1" x14ac:dyDescent="0.25">
      <c r="A23" s="61" t="s">
        <v>236</v>
      </c>
      <c r="B23" s="200" t="s">
        <v>237</v>
      </c>
      <c r="C23" s="205"/>
      <c r="D23" s="71"/>
      <c r="E23" s="79"/>
      <c r="F23" s="77"/>
      <c r="G23" s="70"/>
      <c r="H23" s="77"/>
      <c r="I23" s="78"/>
      <c r="J23" s="106"/>
      <c r="K23" s="105"/>
    </row>
    <row r="24" spans="1:26" s="62" customFormat="1" ht="20.100000000000001" customHeight="1" x14ac:dyDescent="0.25">
      <c r="A24" s="68" t="s">
        <v>238</v>
      </c>
      <c r="B24" s="67"/>
      <c r="C24" s="66"/>
      <c r="D24" s="64"/>
      <c r="E24" s="64"/>
      <c r="F24" s="64"/>
      <c r="G24" s="65"/>
      <c r="H24" s="64"/>
      <c r="I24" s="64"/>
      <c r="J24" s="63"/>
      <c r="K24" s="189"/>
    </row>
    <row r="25" spans="1:26" x14ac:dyDescent="0.25">
      <c r="A25" s="61" t="s">
        <v>239</v>
      </c>
      <c r="B25" s="200" t="s">
        <v>77</v>
      </c>
      <c r="C25" s="76">
        <v>50</v>
      </c>
      <c r="D25" s="228">
        <f>VLOOKUP(B25,'PIVOT TABLE'!A:C,2,0)</f>
        <v>0</v>
      </c>
      <c r="E25" s="75"/>
      <c r="F25" s="73"/>
      <c r="G25" s="74"/>
      <c r="H25" s="73"/>
      <c r="I25" s="73"/>
      <c r="J25" s="234">
        <f>D25*C25</f>
        <v>0</v>
      </c>
      <c r="K25" s="105"/>
    </row>
    <row r="26" spans="1:26" x14ac:dyDescent="0.25">
      <c r="A26" s="61" t="s">
        <v>240</v>
      </c>
      <c r="B26" s="200" t="s">
        <v>5</v>
      </c>
      <c r="C26" s="76">
        <v>25</v>
      </c>
      <c r="D26" s="228">
        <f>VLOOKUP(B26,'PIVOT TABLE'!A:C,2,0)</f>
        <v>0</v>
      </c>
      <c r="E26" s="75"/>
      <c r="F26" s="73"/>
      <c r="G26" s="74"/>
      <c r="H26" s="73"/>
      <c r="I26" s="73"/>
      <c r="J26" s="234">
        <f>D26*C26</f>
        <v>0</v>
      </c>
      <c r="K26" s="105"/>
    </row>
    <row r="27" spans="1:26" x14ac:dyDescent="0.25">
      <c r="A27" s="61" t="s">
        <v>241</v>
      </c>
      <c r="B27" s="200" t="s">
        <v>95</v>
      </c>
      <c r="C27" s="76">
        <v>50</v>
      </c>
      <c r="D27" s="228">
        <f>VLOOKUP(B27,'PIVOT TABLE'!A:C,2,0)</f>
        <v>0</v>
      </c>
      <c r="E27" s="75"/>
      <c r="F27" s="73"/>
      <c r="G27" s="74"/>
      <c r="H27" s="73"/>
      <c r="I27" s="73"/>
      <c r="J27" s="234">
        <f>D27*C27</f>
        <v>0</v>
      </c>
      <c r="K27" s="105"/>
    </row>
    <row r="28" spans="1:26" s="62" customFormat="1" ht="20.100000000000001" customHeight="1" x14ac:dyDescent="0.25">
      <c r="A28" s="68" t="s">
        <v>242</v>
      </c>
      <c r="B28" s="67"/>
      <c r="C28" s="66"/>
      <c r="D28" s="64"/>
      <c r="E28" s="64"/>
      <c r="F28" s="64"/>
      <c r="G28" s="65"/>
      <c r="H28" s="64"/>
      <c r="I28" s="64"/>
      <c r="J28" s="63"/>
      <c r="K28" s="189"/>
    </row>
    <row r="29" spans="1:26" x14ac:dyDescent="0.25">
      <c r="A29" s="190" t="s">
        <v>243</v>
      </c>
      <c r="B29" s="72" t="s">
        <v>244</v>
      </c>
      <c r="C29" s="76">
        <v>80.98</v>
      </c>
      <c r="D29" s="228">
        <f>SUM('PIVOT TABLE'!B57,'PIVOT TABLE'!B63,'PIVOT TABLE'!B69,'PIVOT TABLE'!B75,'PIVOT TABLE'!B81,'PIVOT TABLE'!B87,'PIVOT TABLE'!B99,'PIVOT TABLE'!B105)</f>
        <v>0</v>
      </c>
      <c r="E29" s="229">
        <f>(VLOOKUP($E$8,'PIVOT TABLE'!A57:B62,2,0))+(VLOOKUP($E$8,'PIVOT TABLE'!A63:B68,2,0))+(VLOOKUP($E$8,'PIVOT TABLE'!A69:B74,2,0))+(VLOOKUP($E$8,'PIVOT TABLE'!A75:B80,2,0))+(VLOOKUP($E$8,'PIVOT TABLE'!A81:B86,2,0))+(VLOOKUP($E$8,'PIVOT TABLE'!A87:B92,2,0))+(VLOOKUP($E$8,'PIVOT TABLE'!A99:B104,2,0))+(VLOOKUP($E$8,'PIVOT TABLE'!A105:B110,2,0))</f>
        <v>0</v>
      </c>
      <c r="F29" s="230">
        <f>E29*C29</f>
        <v>0</v>
      </c>
      <c r="G29" s="229">
        <f>(VLOOKUP($G$8,'PIVOT TABLE'!A57:B62,2,0))+(VLOOKUP($G$8,'PIVOT TABLE'!A63:B68,2,0))+(VLOOKUP($G$8,'PIVOT TABLE'!A69:B74,2,0))+(VLOOKUP($G$8,'PIVOT TABLE'!A75:B80,2,0))+(VLOOKUP($G$8,'PIVOT TABLE'!A81:B86,2,0))+(VLOOKUP($G$8,'PIVOT TABLE'!A87:B92,2,0))+(VLOOKUP($G$8,'PIVOT TABLE'!A99:B104,2,0))+(VLOOKUP($G$8,'PIVOT TABLE'!A105:B110,2,0))</f>
        <v>0</v>
      </c>
      <c r="H29" s="230">
        <f>G29*C29</f>
        <v>0</v>
      </c>
      <c r="I29" s="232">
        <f>D29-(E29+G29)</f>
        <v>0</v>
      </c>
      <c r="J29" s="233">
        <f>I29*C29</f>
        <v>0</v>
      </c>
      <c r="K29" s="105"/>
    </row>
    <row r="30" spans="1:26" x14ac:dyDescent="0.25">
      <c r="A30" s="190" t="s">
        <v>245</v>
      </c>
      <c r="B30" s="72" t="s">
        <v>244</v>
      </c>
      <c r="C30" s="76">
        <v>59.92</v>
      </c>
      <c r="D30" s="228">
        <f>SUM('PIVOT TABLE'!B93,'PIVOT TABLE'!B111)</f>
        <v>0</v>
      </c>
      <c r="E30" s="229">
        <f>(VLOOKUP($E$8,'PIVOT TABLE'!A94:B98,2,0))+(VLOOKUP($E$8,'PIVOT TABLE'!A112:B116,2,0))</f>
        <v>0</v>
      </c>
      <c r="F30" s="230">
        <f t="shared" ref="F30" si="8">E30*C30</f>
        <v>0</v>
      </c>
      <c r="G30" s="229">
        <f>(VLOOKUP($G$8,'PIVOT TABLE'!A93:B98,2,0))+(VLOOKUP($G$8,'PIVOT TABLE'!A111:B113,2,0))</f>
        <v>0</v>
      </c>
      <c r="H30" s="230">
        <f t="shared" ref="H30" si="9">G30*C30</f>
        <v>0</v>
      </c>
      <c r="I30" s="232">
        <f>D30-(E30+G30)</f>
        <v>0</v>
      </c>
      <c r="J30" s="233">
        <f>I30*C30</f>
        <v>0</v>
      </c>
      <c r="K30" s="105"/>
    </row>
    <row r="31" spans="1:26" s="62" customFormat="1" ht="20.100000000000001" customHeight="1" x14ac:dyDescent="0.25">
      <c r="A31" s="68" t="s">
        <v>246</v>
      </c>
      <c r="B31" s="67"/>
      <c r="C31" s="66"/>
      <c r="D31" s="64"/>
      <c r="E31" s="64"/>
      <c r="F31" s="64"/>
      <c r="G31" s="65"/>
      <c r="H31" s="64"/>
      <c r="I31" s="64"/>
      <c r="J31" s="63"/>
      <c r="K31" s="189"/>
    </row>
    <row r="32" spans="1:26" x14ac:dyDescent="0.25">
      <c r="A32" s="61" t="s">
        <v>247</v>
      </c>
      <c r="B32" s="200">
        <v>99600</v>
      </c>
      <c r="C32" s="76">
        <v>12</v>
      </c>
      <c r="D32" s="228">
        <f>VLOOKUP(B32,'PIVOT TABLE'!A:C,2,0)</f>
        <v>1</v>
      </c>
      <c r="E32" s="191"/>
      <c r="F32" s="192"/>
      <c r="G32" s="193"/>
      <c r="H32" s="192"/>
      <c r="I32" s="232">
        <f t="shared" ref="I32" si="10">D32</f>
        <v>1</v>
      </c>
      <c r="J32" s="234">
        <f>D32*C32</f>
        <v>12</v>
      </c>
      <c r="K32" s="202"/>
    </row>
    <row r="33" spans="1:11" x14ac:dyDescent="0.25">
      <c r="A33" s="61" t="s">
        <v>248</v>
      </c>
      <c r="B33" s="200">
        <v>99601</v>
      </c>
      <c r="C33" s="76">
        <v>15</v>
      </c>
      <c r="D33" s="228">
        <f>VLOOKUP(B33,'PIVOT TABLE'!A:C,2,0)</f>
        <v>1</v>
      </c>
      <c r="E33" s="191"/>
      <c r="F33" s="192"/>
      <c r="G33" s="193"/>
      <c r="H33" s="192"/>
      <c r="I33" s="232">
        <f t="shared" ref="I33" si="11">D33</f>
        <v>1</v>
      </c>
      <c r="J33" s="234">
        <f>D33*C33</f>
        <v>15</v>
      </c>
      <c r="K33" s="202"/>
    </row>
    <row r="34" spans="1:11" s="62" customFormat="1" ht="20.100000000000001" customHeight="1" x14ac:dyDescent="0.25">
      <c r="A34" s="68" t="s">
        <v>249</v>
      </c>
      <c r="B34" s="67"/>
      <c r="C34" s="66"/>
      <c r="D34" s="64"/>
      <c r="E34" s="64"/>
      <c r="F34" s="64"/>
      <c r="G34" s="65"/>
      <c r="H34" s="64"/>
      <c r="I34" s="64"/>
      <c r="J34" s="63"/>
      <c r="K34" s="189"/>
    </row>
    <row r="35" spans="1:11" x14ac:dyDescent="0.25">
      <c r="A35" s="61" t="s">
        <v>250</v>
      </c>
      <c r="B35" s="200" t="s">
        <v>251</v>
      </c>
      <c r="C35" s="267">
        <v>0.44500000000000001</v>
      </c>
      <c r="D35" s="101">
        <f>SUM('Service Log'!O10:O470)</f>
        <v>30</v>
      </c>
      <c r="E35" s="191"/>
      <c r="F35" s="192"/>
      <c r="G35" s="193"/>
      <c r="H35" s="192"/>
      <c r="I35" s="69">
        <f>D35</f>
        <v>30</v>
      </c>
      <c r="J35" s="107">
        <f>I35*C35</f>
        <v>13.35</v>
      </c>
      <c r="K35" s="202"/>
    </row>
    <row r="36" spans="1:11" x14ac:dyDescent="0.25">
      <c r="A36" s="61" t="s">
        <v>46</v>
      </c>
      <c r="B36" s="200" t="s">
        <v>46</v>
      </c>
      <c r="C36" s="76"/>
      <c r="D36" s="71"/>
      <c r="E36" s="191"/>
      <c r="F36" s="192"/>
      <c r="G36" s="193"/>
      <c r="H36" s="192"/>
      <c r="I36" s="69"/>
      <c r="J36" s="107"/>
      <c r="K36" s="202"/>
    </row>
    <row r="37" spans="1:11" x14ac:dyDescent="0.25">
      <c r="A37" s="181" t="s">
        <v>252</v>
      </c>
      <c r="B37" s="201" t="s">
        <v>253</v>
      </c>
      <c r="C37" s="194" t="s">
        <v>254</v>
      </c>
      <c r="D37" s="71"/>
      <c r="E37" s="191"/>
      <c r="F37" s="192"/>
      <c r="G37" s="193"/>
      <c r="H37" s="192"/>
      <c r="I37" s="203"/>
      <c r="J37" s="204"/>
      <c r="K37" s="202"/>
    </row>
    <row r="38" spans="1:11" ht="24" customHeight="1" x14ac:dyDescent="0.25">
      <c r="A38" s="293" t="s">
        <v>255</v>
      </c>
      <c r="B38" s="294"/>
      <c r="C38" s="294"/>
      <c r="D38" s="294"/>
      <c r="E38" s="294"/>
      <c r="F38" s="294"/>
      <c r="G38" s="294"/>
      <c r="H38" s="294"/>
      <c r="I38" s="294"/>
      <c r="J38" s="196">
        <f>SUM(J9:J37)</f>
        <v>148.35</v>
      </c>
      <c r="K38" s="195">
        <f>SUM(K9:K37)</f>
        <v>0</v>
      </c>
    </row>
    <row r="39" spans="1:11" ht="34.5" customHeight="1" x14ac:dyDescent="0.35">
      <c r="A39" s="291" t="s">
        <v>256</v>
      </c>
      <c r="B39" s="292"/>
      <c r="C39" s="292"/>
      <c r="D39" s="292"/>
      <c r="E39" s="292"/>
      <c r="F39" s="292"/>
      <c r="G39" s="292"/>
      <c r="H39" s="292"/>
      <c r="I39" s="292"/>
      <c r="J39" s="287">
        <f>SUM(J38:K38)</f>
        <v>148.35</v>
      </c>
      <c r="K39" s="288"/>
    </row>
    <row r="40" spans="1:11" x14ac:dyDescent="0.25">
      <c r="D40" s="59"/>
      <c r="F40" s="53"/>
      <c r="H40" s="58"/>
    </row>
    <row r="41" spans="1:11" x14ac:dyDescent="0.25">
      <c r="D41" s="59"/>
      <c r="F41" s="53"/>
      <c r="H41" s="58"/>
    </row>
    <row r="42" spans="1:11" x14ac:dyDescent="0.25">
      <c r="D42" s="59"/>
      <c r="F42" s="53"/>
      <c r="H42" s="58"/>
    </row>
    <row r="43" spans="1:11" x14ac:dyDescent="0.25">
      <c r="D43" s="59"/>
      <c r="F43" s="53"/>
      <c r="H43" s="58"/>
    </row>
    <row r="44" spans="1:11" x14ac:dyDescent="0.25">
      <c r="B44" s="57" t="s">
        <v>46</v>
      </c>
      <c r="D44" s="59"/>
      <c r="F44" s="53"/>
      <c r="H44" s="58"/>
    </row>
    <row r="45" spans="1:11" x14ac:dyDescent="0.25">
      <c r="D45" s="59"/>
      <c r="F45" s="53"/>
      <c r="H45" s="58"/>
    </row>
    <row r="46" spans="1:11" x14ac:dyDescent="0.25">
      <c r="D46" s="59"/>
      <c r="F46" s="53"/>
      <c r="H46" s="58"/>
    </row>
    <row r="47" spans="1:11" x14ac:dyDescent="0.25">
      <c r="D47" s="59"/>
      <c r="F47" s="53"/>
      <c r="H47" s="58"/>
    </row>
    <row r="48" spans="1:11" x14ac:dyDescent="0.25">
      <c r="D48" s="59"/>
      <c r="F48" s="53"/>
      <c r="H48" s="58"/>
    </row>
    <row r="49" spans="4:8" x14ac:dyDescent="0.25">
      <c r="D49" s="59"/>
      <c r="F49" s="53"/>
      <c r="H49" s="58"/>
    </row>
    <row r="50" spans="4:8" x14ac:dyDescent="0.25">
      <c r="D50" s="59"/>
      <c r="F50" s="53"/>
      <c r="H50" s="58"/>
    </row>
    <row r="51" spans="4:8" x14ac:dyDescent="0.25">
      <c r="D51" s="59"/>
      <c r="F51" s="53"/>
      <c r="H51" s="58"/>
    </row>
    <row r="52" spans="4:8" x14ac:dyDescent="0.25">
      <c r="D52" s="59"/>
      <c r="F52" s="53"/>
      <c r="H52" s="58"/>
    </row>
    <row r="53" spans="4:8" x14ac:dyDescent="0.25">
      <c r="D53" s="59"/>
      <c r="F53" s="53"/>
      <c r="H53" s="58"/>
    </row>
    <row r="54" spans="4:8" x14ac:dyDescent="0.25">
      <c r="D54" s="59"/>
      <c r="F54" s="53"/>
      <c r="H54" s="58"/>
    </row>
    <row r="55" spans="4:8" x14ac:dyDescent="0.25">
      <c r="D55" s="59"/>
      <c r="F55" s="53"/>
      <c r="H55" s="58"/>
    </row>
    <row r="56" spans="4:8" x14ac:dyDescent="0.25">
      <c r="D56" s="59"/>
      <c r="F56" s="53"/>
      <c r="H56" s="58"/>
    </row>
    <row r="57" spans="4:8" x14ac:dyDescent="0.25">
      <c r="D57" s="59"/>
      <c r="F57" s="53"/>
      <c r="H57" s="58"/>
    </row>
    <row r="58" spans="4:8" x14ac:dyDescent="0.25">
      <c r="D58" s="59"/>
      <c r="F58" s="53"/>
      <c r="H58" s="58"/>
    </row>
    <row r="59" spans="4:8" x14ac:dyDescent="0.25">
      <c r="D59" s="59"/>
      <c r="F59" s="53"/>
      <c r="H59" s="58"/>
    </row>
    <row r="60" spans="4:8" x14ac:dyDescent="0.25">
      <c r="D60" s="59"/>
      <c r="F60" s="53"/>
      <c r="H60" s="58"/>
    </row>
    <row r="61" spans="4:8" x14ac:dyDescent="0.25">
      <c r="D61" s="59"/>
      <c r="F61" s="53"/>
      <c r="H61" s="58"/>
    </row>
    <row r="62" spans="4:8" x14ac:dyDescent="0.25">
      <c r="D62" s="59"/>
      <c r="F62" s="53"/>
      <c r="H62" s="58"/>
    </row>
    <row r="63" spans="4:8" x14ac:dyDescent="0.25">
      <c r="D63" s="59"/>
      <c r="F63" s="53"/>
      <c r="H63" s="58"/>
    </row>
    <row r="64" spans="4:8" x14ac:dyDescent="0.25">
      <c r="D64" s="59"/>
      <c r="F64" s="53"/>
      <c r="H64" s="58"/>
    </row>
    <row r="65" spans="4:8" x14ac:dyDescent="0.25">
      <c r="D65" s="59"/>
      <c r="F65" s="53"/>
      <c r="H65" s="58"/>
    </row>
    <row r="66" spans="4:8" x14ac:dyDescent="0.25">
      <c r="D66" s="59"/>
      <c r="F66" s="53"/>
      <c r="H66" s="58"/>
    </row>
    <row r="67" spans="4:8" x14ac:dyDescent="0.25">
      <c r="D67" s="59"/>
      <c r="F67" s="53"/>
      <c r="H67" s="58"/>
    </row>
    <row r="68" spans="4:8" x14ac:dyDescent="0.25">
      <c r="D68" s="59"/>
      <c r="F68" s="53"/>
      <c r="H68" s="58"/>
    </row>
    <row r="69" spans="4:8" x14ac:dyDescent="0.25">
      <c r="D69" s="59"/>
      <c r="F69" s="53"/>
      <c r="H69" s="58"/>
    </row>
    <row r="70" spans="4:8" x14ac:dyDescent="0.25">
      <c r="D70" s="59"/>
      <c r="F70" s="53"/>
      <c r="H70" s="58"/>
    </row>
    <row r="71" spans="4:8" x14ac:dyDescent="0.25">
      <c r="D71" s="59"/>
      <c r="F71" s="53"/>
      <c r="H71" s="58"/>
    </row>
    <row r="72" spans="4:8" x14ac:dyDescent="0.25">
      <c r="D72" s="59"/>
      <c r="F72" s="53"/>
      <c r="H72" s="58"/>
    </row>
    <row r="73" spans="4:8" x14ac:dyDescent="0.25">
      <c r="D73" s="59"/>
      <c r="F73" s="53"/>
      <c r="H73" s="58"/>
    </row>
    <row r="74" spans="4:8" x14ac:dyDescent="0.25">
      <c r="D74" s="59"/>
      <c r="F74" s="53"/>
      <c r="H74" s="58"/>
    </row>
    <row r="75" spans="4:8" x14ac:dyDescent="0.25">
      <c r="D75" s="59"/>
      <c r="F75" s="53"/>
      <c r="H75" s="58"/>
    </row>
    <row r="76" spans="4:8" x14ac:dyDescent="0.25">
      <c r="D76" s="59"/>
      <c r="F76" s="53"/>
      <c r="H76" s="58"/>
    </row>
    <row r="77" spans="4:8" x14ac:dyDescent="0.25">
      <c r="D77" s="59"/>
      <c r="F77" s="53"/>
      <c r="H77" s="58"/>
    </row>
    <row r="78" spans="4:8" x14ac:dyDescent="0.25">
      <c r="D78" s="59"/>
      <c r="F78" s="53"/>
      <c r="H78" s="58"/>
    </row>
    <row r="79" spans="4:8" x14ac:dyDescent="0.25">
      <c r="D79" s="59"/>
      <c r="F79" s="53"/>
      <c r="H79" s="58"/>
    </row>
    <row r="80" spans="4:8" x14ac:dyDescent="0.25">
      <c r="D80" s="59"/>
      <c r="F80" s="53"/>
      <c r="H80" s="58"/>
    </row>
    <row r="81" spans="4:8" x14ac:dyDescent="0.25">
      <c r="D81" s="59"/>
      <c r="F81" s="53"/>
      <c r="H81" s="58"/>
    </row>
    <row r="82" spans="4:8" x14ac:dyDescent="0.25">
      <c r="D82" s="59"/>
      <c r="F82" s="53"/>
      <c r="H82" s="58"/>
    </row>
    <row r="83" spans="4:8" x14ac:dyDescent="0.25">
      <c r="D83" s="59"/>
      <c r="F83" s="53"/>
      <c r="H83" s="58"/>
    </row>
    <row r="84" spans="4:8" x14ac:dyDescent="0.25">
      <c r="D84" s="59"/>
      <c r="F84" s="53"/>
      <c r="H84" s="58"/>
    </row>
    <row r="85" spans="4:8" x14ac:dyDescent="0.25">
      <c r="D85" s="59"/>
      <c r="F85" s="53"/>
      <c r="H85" s="58"/>
    </row>
    <row r="86" spans="4:8" x14ac:dyDescent="0.25">
      <c r="D86" s="59"/>
      <c r="F86" s="53"/>
      <c r="H86" s="58"/>
    </row>
    <row r="87" spans="4:8" x14ac:dyDescent="0.25">
      <c r="D87" s="59"/>
      <c r="F87" s="53"/>
      <c r="H87" s="58"/>
    </row>
    <row r="88" spans="4:8" x14ac:dyDescent="0.25">
      <c r="D88" s="59"/>
      <c r="F88" s="53"/>
      <c r="H88" s="58"/>
    </row>
    <row r="89" spans="4:8" x14ac:dyDescent="0.25">
      <c r="D89" s="59"/>
      <c r="F89" s="53"/>
      <c r="H89" s="58"/>
    </row>
    <row r="90" spans="4:8" x14ac:dyDescent="0.25">
      <c r="D90" s="59"/>
      <c r="F90" s="53"/>
      <c r="H90" s="58"/>
    </row>
    <row r="91" spans="4:8" x14ac:dyDescent="0.25">
      <c r="D91" s="59"/>
      <c r="F91" s="53"/>
      <c r="H91" s="58"/>
    </row>
    <row r="92" spans="4:8" x14ac:dyDescent="0.25">
      <c r="D92" s="59"/>
      <c r="F92" s="53"/>
      <c r="H92" s="58"/>
    </row>
    <row r="93" spans="4:8" x14ac:dyDescent="0.25">
      <c r="D93" s="59"/>
      <c r="F93" s="53"/>
      <c r="H93" s="58"/>
    </row>
    <row r="94" spans="4:8" x14ac:dyDescent="0.25">
      <c r="D94" s="59"/>
      <c r="F94" s="53"/>
      <c r="H94" s="58"/>
    </row>
    <row r="95" spans="4:8" x14ac:dyDescent="0.25">
      <c r="D95" s="59"/>
      <c r="F95" s="53"/>
      <c r="H95" s="58"/>
    </row>
    <row r="96" spans="4:8" x14ac:dyDescent="0.25">
      <c r="D96" s="59"/>
      <c r="F96" s="53"/>
      <c r="H96" s="58"/>
    </row>
    <row r="97" spans="4:8" x14ac:dyDescent="0.25">
      <c r="D97" s="59"/>
      <c r="F97" s="53"/>
      <c r="H97" s="58"/>
    </row>
    <row r="98" spans="4:8" x14ac:dyDescent="0.25">
      <c r="D98" s="59"/>
      <c r="F98" s="53"/>
      <c r="H98" s="58"/>
    </row>
    <row r="99" spans="4:8" x14ac:dyDescent="0.25">
      <c r="D99" s="59"/>
      <c r="F99" s="53"/>
      <c r="H99" s="58"/>
    </row>
    <row r="100" spans="4:8" x14ac:dyDescent="0.25">
      <c r="D100" s="59"/>
      <c r="F100" s="53"/>
      <c r="H100" s="58"/>
    </row>
    <row r="101" spans="4:8" x14ac:dyDescent="0.25">
      <c r="D101" s="59"/>
      <c r="F101" s="53"/>
      <c r="H101" s="58"/>
    </row>
    <row r="102" spans="4:8" x14ac:dyDescent="0.25">
      <c r="D102" s="59"/>
      <c r="F102" s="53"/>
      <c r="H102" s="58"/>
    </row>
    <row r="103" spans="4:8" x14ac:dyDescent="0.25">
      <c r="D103" s="59"/>
      <c r="F103" s="53"/>
      <c r="H103" s="58"/>
    </row>
    <row r="104" spans="4:8" x14ac:dyDescent="0.25">
      <c r="D104" s="59"/>
      <c r="F104" s="53"/>
      <c r="H104" s="58"/>
    </row>
    <row r="105" spans="4:8" x14ac:dyDescent="0.25">
      <c r="D105" s="59"/>
      <c r="F105" s="53"/>
      <c r="H105" s="58"/>
    </row>
    <row r="106" spans="4:8" x14ac:dyDescent="0.25">
      <c r="D106" s="59"/>
      <c r="F106" s="53"/>
      <c r="H106" s="58"/>
    </row>
    <row r="107" spans="4:8" x14ac:dyDescent="0.25">
      <c r="D107" s="59"/>
      <c r="F107" s="53"/>
      <c r="H107" s="58"/>
    </row>
    <row r="108" spans="4:8" x14ac:dyDescent="0.25">
      <c r="D108" s="59"/>
      <c r="F108" s="53"/>
      <c r="H108" s="58"/>
    </row>
    <row r="109" spans="4:8" x14ac:dyDescent="0.25">
      <c r="D109" s="59"/>
      <c r="F109" s="53"/>
      <c r="H109" s="58"/>
    </row>
    <row r="110" spans="4:8" x14ac:dyDescent="0.25">
      <c r="D110" s="59"/>
      <c r="F110" s="53"/>
      <c r="H110" s="58"/>
    </row>
    <row r="111" spans="4:8" x14ac:dyDescent="0.25">
      <c r="D111" s="59"/>
      <c r="F111" s="53"/>
      <c r="H111" s="58"/>
    </row>
    <row r="112" spans="4:8" x14ac:dyDescent="0.25">
      <c r="D112" s="59"/>
      <c r="F112" s="53"/>
      <c r="H112" s="58"/>
    </row>
    <row r="113" spans="4:8" x14ac:dyDescent="0.25">
      <c r="D113" s="59"/>
      <c r="F113" s="53"/>
      <c r="H113" s="58"/>
    </row>
    <row r="114" spans="4:8" x14ac:dyDescent="0.25">
      <c r="D114" s="59"/>
      <c r="F114" s="53"/>
      <c r="H114" s="58"/>
    </row>
    <row r="115" spans="4:8" x14ac:dyDescent="0.25">
      <c r="D115" s="59"/>
      <c r="F115" s="53"/>
      <c r="H115" s="58"/>
    </row>
    <row r="116" spans="4:8" x14ac:dyDescent="0.25">
      <c r="D116" s="59"/>
      <c r="F116" s="53"/>
      <c r="H116" s="58"/>
    </row>
    <row r="117" spans="4:8" x14ac:dyDescent="0.25">
      <c r="D117" s="59"/>
      <c r="F117" s="53"/>
      <c r="H117" s="58"/>
    </row>
    <row r="118" spans="4:8" x14ac:dyDescent="0.25">
      <c r="D118" s="59"/>
      <c r="F118" s="53"/>
      <c r="H118" s="58"/>
    </row>
    <row r="119" spans="4:8" x14ac:dyDescent="0.25">
      <c r="D119" s="59"/>
      <c r="F119" s="53"/>
      <c r="H119" s="58"/>
    </row>
    <row r="120" spans="4:8" x14ac:dyDescent="0.25">
      <c r="D120" s="59"/>
      <c r="F120" s="53"/>
      <c r="H120" s="58"/>
    </row>
    <row r="121" spans="4:8" x14ac:dyDescent="0.25">
      <c r="D121" s="59"/>
      <c r="F121" s="53"/>
      <c r="H121" s="58"/>
    </row>
    <row r="122" spans="4:8" x14ac:dyDescent="0.25">
      <c r="D122" s="59"/>
      <c r="F122" s="53"/>
      <c r="H122" s="58"/>
    </row>
    <row r="123" spans="4:8" x14ac:dyDescent="0.25">
      <c r="D123" s="59"/>
      <c r="F123" s="53"/>
      <c r="H123" s="58"/>
    </row>
    <row r="124" spans="4:8" x14ac:dyDescent="0.25">
      <c r="D124" s="59"/>
      <c r="F124" s="53"/>
      <c r="H124" s="58"/>
    </row>
    <row r="125" spans="4:8" x14ac:dyDescent="0.25">
      <c r="D125" s="59"/>
      <c r="F125" s="53"/>
      <c r="H125" s="58"/>
    </row>
    <row r="126" spans="4:8" x14ac:dyDescent="0.25">
      <c r="D126" s="59"/>
      <c r="F126" s="53"/>
      <c r="H126" s="58"/>
    </row>
    <row r="127" spans="4:8" x14ac:dyDescent="0.25">
      <c r="D127" s="59"/>
      <c r="F127" s="53"/>
      <c r="H127" s="58"/>
    </row>
    <row r="128" spans="4:8" x14ac:dyDescent="0.25">
      <c r="D128" s="59"/>
      <c r="F128" s="53"/>
      <c r="H128" s="58"/>
    </row>
    <row r="129" spans="4:8" x14ac:dyDescent="0.25">
      <c r="D129" s="59"/>
      <c r="F129" s="53"/>
      <c r="H129" s="58"/>
    </row>
    <row r="130" spans="4:8" x14ac:dyDescent="0.25">
      <c r="D130" s="59"/>
      <c r="F130" s="53"/>
      <c r="H130" s="58"/>
    </row>
    <row r="131" spans="4:8" x14ac:dyDescent="0.25">
      <c r="D131" s="59"/>
      <c r="F131" s="53"/>
      <c r="H131" s="58"/>
    </row>
    <row r="132" spans="4:8" x14ac:dyDescent="0.25">
      <c r="D132" s="59"/>
      <c r="F132" s="53"/>
      <c r="H132" s="58"/>
    </row>
    <row r="133" spans="4:8" x14ac:dyDescent="0.25">
      <c r="D133" s="59"/>
      <c r="F133" s="53"/>
      <c r="H133" s="58"/>
    </row>
    <row r="134" spans="4:8" x14ac:dyDescent="0.25">
      <c r="D134" s="59"/>
      <c r="F134" s="53"/>
      <c r="H134" s="58"/>
    </row>
    <row r="135" spans="4:8" x14ac:dyDescent="0.25">
      <c r="D135" s="59"/>
      <c r="F135" s="53"/>
      <c r="H135" s="58"/>
    </row>
    <row r="136" spans="4:8" x14ac:dyDescent="0.25">
      <c r="D136" s="59"/>
      <c r="F136" s="53"/>
      <c r="H136" s="58"/>
    </row>
    <row r="137" spans="4:8" x14ac:dyDescent="0.25">
      <c r="D137" s="59"/>
      <c r="F137" s="53"/>
      <c r="H137" s="58"/>
    </row>
    <row r="138" spans="4:8" x14ac:dyDescent="0.25">
      <c r="D138" s="59"/>
      <c r="F138" s="53"/>
      <c r="H138" s="58"/>
    </row>
    <row r="139" spans="4:8" x14ac:dyDescent="0.25">
      <c r="D139" s="59"/>
      <c r="F139" s="53"/>
      <c r="H139" s="58"/>
    </row>
    <row r="140" spans="4:8" x14ac:dyDescent="0.25">
      <c r="D140" s="59"/>
      <c r="F140" s="53"/>
      <c r="H140" s="58"/>
    </row>
    <row r="141" spans="4:8" x14ac:dyDescent="0.25">
      <c r="D141" s="59"/>
      <c r="F141" s="53"/>
      <c r="H141" s="58"/>
    </row>
    <row r="142" spans="4:8" x14ac:dyDescent="0.25">
      <c r="D142" s="59"/>
      <c r="F142" s="53"/>
      <c r="H142" s="58"/>
    </row>
    <row r="143" spans="4:8" x14ac:dyDescent="0.25">
      <c r="D143" s="59"/>
      <c r="F143" s="53"/>
      <c r="H143" s="58"/>
    </row>
    <row r="144" spans="4:8" x14ac:dyDescent="0.25">
      <c r="D144" s="59"/>
      <c r="F144" s="53"/>
      <c r="H144" s="58"/>
    </row>
    <row r="145" spans="4:8" x14ac:dyDescent="0.25">
      <c r="D145" s="59"/>
      <c r="F145" s="53"/>
      <c r="H145" s="58"/>
    </row>
    <row r="146" spans="4:8" x14ac:dyDescent="0.25">
      <c r="D146" s="59"/>
      <c r="F146" s="53"/>
      <c r="H146" s="58"/>
    </row>
    <row r="147" spans="4:8" x14ac:dyDescent="0.25">
      <c r="D147" s="59"/>
      <c r="F147" s="53"/>
      <c r="H147" s="58"/>
    </row>
    <row r="148" spans="4:8" x14ac:dyDescent="0.25">
      <c r="D148" s="59"/>
      <c r="F148" s="53"/>
      <c r="H148" s="58"/>
    </row>
    <row r="149" spans="4:8" x14ac:dyDescent="0.25">
      <c r="D149" s="59"/>
      <c r="F149" s="53"/>
      <c r="H149" s="58"/>
    </row>
    <row r="150" spans="4:8" x14ac:dyDescent="0.25">
      <c r="D150" s="59"/>
      <c r="F150" s="53"/>
      <c r="H150" s="58"/>
    </row>
    <row r="151" spans="4:8" x14ac:dyDescent="0.25">
      <c r="D151" s="59"/>
      <c r="F151" s="53"/>
      <c r="H151" s="58"/>
    </row>
    <row r="152" spans="4:8" x14ac:dyDescent="0.25">
      <c r="D152" s="59"/>
      <c r="F152" s="53"/>
      <c r="H152" s="58"/>
    </row>
    <row r="153" spans="4:8" x14ac:dyDescent="0.25">
      <c r="D153" s="59"/>
      <c r="F153" s="53"/>
      <c r="H153" s="58"/>
    </row>
    <row r="154" spans="4:8" x14ac:dyDescent="0.25">
      <c r="D154" s="59"/>
      <c r="F154" s="53"/>
      <c r="H154" s="58"/>
    </row>
    <row r="155" spans="4:8" x14ac:dyDescent="0.25">
      <c r="D155" s="59"/>
      <c r="F155" s="53"/>
      <c r="H155" s="58"/>
    </row>
    <row r="156" spans="4:8" x14ac:dyDescent="0.25">
      <c r="D156" s="59"/>
      <c r="F156" s="53"/>
      <c r="H156" s="58"/>
    </row>
    <row r="157" spans="4:8" x14ac:dyDescent="0.25">
      <c r="D157" s="59"/>
      <c r="F157" s="53"/>
      <c r="H157" s="58"/>
    </row>
    <row r="158" spans="4:8" x14ac:dyDescent="0.25">
      <c r="D158" s="59"/>
      <c r="F158" s="53"/>
      <c r="H158" s="58"/>
    </row>
    <row r="159" spans="4:8" x14ac:dyDescent="0.25">
      <c r="D159" s="59"/>
      <c r="F159" s="53"/>
      <c r="H159" s="58"/>
    </row>
    <row r="160" spans="4:8" x14ac:dyDescent="0.25">
      <c r="D160" s="59"/>
      <c r="F160" s="53"/>
      <c r="H160" s="58"/>
    </row>
    <row r="161" spans="4:8" x14ac:dyDescent="0.25">
      <c r="D161" s="59"/>
      <c r="F161" s="53"/>
      <c r="H161" s="58"/>
    </row>
    <row r="162" spans="4:8" x14ac:dyDescent="0.25">
      <c r="D162" s="59"/>
      <c r="F162" s="53"/>
      <c r="H162" s="58"/>
    </row>
    <row r="163" spans="4:8" x14ac:dyDescent="0.25">
      <c r="D163" s="59"/>
      <c r="F163" s="53"/>
      <c r="H163" s="58"/>
    </row>
    <row r="164" spans="4:8" x14ac:dyDescent="0.25">
      <c r="D164" s="59"/>
      <c r="F164" s="53"/>
      <c r="H164" s="58"/>
    </row>
    <row r="165" spans="4:8" x14ac:dyDescent="0.25">
      <c r="D165" s="59"/>
      <c r="F165" s="53"/>
      <c r="H165" s="58"/>
    </row>
    <row r="166" spans="4:8" x14ac:dyDescent="0.25">
      <c r="D166" s="59"/>
      <c r="F166" s="53"/>
      <c r="H166" s="58"/>
    </row>
    <row r="167" spans="4:8" x14ac:dyDescent="0.25">
      <c r="D167" s="59"/>
      <c r="F167" s="53"/>
      <c r="H167" s="58"/>
    </row>
    <row r="168" spans="4:8" x14ac:dyDescent="0.25">
      <c r="D168" s="59"/>
      <c r="F168" s="53"/>
      <c r="H168" s="58"/>
    </row>
    <row r="169" spans="4:8" x14ac:dyDescent="0.25">
      <c r="D169" s="59"/>
      <c r="F169" s="53"/>
      <c r="H169" s="58"/>
    </row>
    <row r="170" spans="4:8" x14ac:dyDescent="0.25">
      <c r="D170" s="59"/>
      <c r="F170" s="53"/>
      <c r="H170" s="58"/>
    </row>
    <row r="171" spans="4:8" x14ac:dyDescent="0.25">
      <c r="D171" s="59"/>
      <c r="F171" s="53"/>
      <c r="H171" s="58"/>
    </row>
    <row r="172" spans="4:8" x14ac:dyDescent="0.25">
      <c r="D172" s="59"/>
      <c r="F172" s="53"/>
      <c r="H172" s="58"/>
    </row>
    <row r="173" spans="4:8" x14ac:dyDescent="0.25">
      <c r="D173" s="59"/>
      <c r="F173" s="53"/>
      <c r="H173" s="58"/>
    </row>
    <row r="174" spans="4:8" x14ac:dyDescent="0.25">
      <c r="D174" s="59"/>
      <c r="F174" s="53"/>
      <c r="H174" s="58"/>
    </row>
    <row r="175" spans="4:8" x14ac:dyDescent="0.25">
      <c r="D175" s="59"/>
      <c r="F175" s="53"/>
      <c r="H175" s="58"/>
    </row>
    <row r="176" spans="4:8" x14ac:dyDescent="0.25">
      <c r="D176" s="59"/>
      <c r="F176" s="53"/>
      <c r="H176" s="58"/>
    </row>
    <row r="177" spans="4:8" x14ac:dyDescent="0.25">
      <c r="D177" s="59"/>
      <c r="F177" s="53"/>
      <c r="H177" s="58"/>
    </row>
    <row r="178" spans="4:8" x14ac:dyDescent="0.25">
      <c r="D178" s="59"/>
      <c r="F178" s="53"/>
      <c r="H178" s="58"/>
    </row>
    <row r="179" spans="4:8" x14ac:dyDescent="0.25">
      <c r="D179" s="59"/>
      <c r="F179" s="53"/>
      <c r="H179" s="58"/>
    </row>
    <row r="180" spans="4:8" x14ac:dyDescent="0.25">
      <c r="D180" s="59"/>
      <c r="F180" s="53"/>
      <c r="H180" s="58"/>
    </row>
    <row r="181" spans="4:8" x14ac:dyDescent="0.25">
      <c r="D181" s="59"/>
      <c r="F181" s="53"/>
      <c r="H181" s="58"/>
    </row>
    <row r="182" spans="4:8" x14ac:dyDescent="0.25">
      <c r="D182" s="59"/>
      <c r="F182" s="53"/>
      <c r="H182" s="58"/>
    </row>
    <row r="183" spans="4:8" x14ac:dyDescent="0.25">
      <c r="D183" s="59"/>
      <c r="F183" s="53"/>
      <c r="H183" s="58"/>
    </row>
    <row r="184" spans="4:8" x14ac:dyDescent="0.25">
      <c r="D184" s="59"/>
      <c r="F184" s="53"/>
      <c r="H184" s="58"/>
    </row>
    <row r="185" spans="4:8" x14ac:dyDescent="0.25">
      <c r="D185" s="59"/>
      <c r="F185" s="53"/>
      <c r="H185" s="58"/>
    </row>
    <row r="186" spans="4:8" x14ac:dyDescent="0.25">
      <c r="D186" s="59"/>
      <c r="F186" s="53"/>
      <c r="H186" s="58"/>
    </row>
    <row r="187" spans="4:8" x14ac:dyDescent="0.25">
      <c r="D187" s="59"/>
      <c r="F187" s="53"/>
      <c r="H187" s="58"/>
    </row>
    <row r="188" spans="4:8" x14ac:dyDescent="0.25">
      <c r="D188" s="59"/>
      <c r="F188" s="53"/>
      <c r="H188" s="58"/>
    </row>
    <row r="189" spans="4:8" x14ac:dyDescent="0.25">
      <c r="D189" s="59"/>
      <c r="F189" s="53"/>
      <c r="H189" s="58"/>
    </row>
    <row r="190" spans="4:8" x14ac:dyDescent="0.25">
      <c r="D190" s="59"/>
      <c r="F190" s="53"/>
      <c r="H190" s="58"/>
    </row>
    <row r="191" spans="4:8" x14ac:dyDescent="0.25">
      <c r="D191" s="59"/>
      <c r="F191" s="53"/>
      <c r="H191" s="58"/>
    </row>
    <row r="192" spans="4:8" x14ac:dyDescent="0.25">
      <c r="D192" s="59"/>
      <c r="F192" s="53"/>
      <c r="H192" s="58"/>
    </row>
    <row r="193" spans="4:8" x14ac:dyDescent="0.25">
      <c r="D193" s="59"/>
      <c r="F193" s="53"/>
      <c r="H193" s="58"/>
    </row>
    <row r="194" spans="4:8" x14ac:dyDescent="0.25">
      <c r="D194" s="59"/>
      <c r="F194" s="53"/>
      <c r="H194" s="58"/>
    </row>
    <row r="195" spans="4:8" x14ac:dyDescent="0.25">
      <c r="D195" s="59"/>
      <c r="F195" s="53"/>
      <c r="H195" s="58"/>
    </row>
    <row r="196" spans="4:8" x14ac:dyDescent="0.25">
      <c r="D196" s="59"/>
      <c r="F196" s="53"/>
      <c r="H196" s="58"/>
    </row>
    <row r="197" spans="4:8" x14ac:dyDescent="0.25">
      <c r="D197" s="59"/>
      <c r="F197" s="53"/>
      <c r="H197" s="58"/>
    </row>
    <row r="198" spans="4:8" x14ac:dyDescent="0.25">
      <c r="D198" s="59"/>
      <c r="F198" s="53"/>
      <c r="H198" s="58"/>
    </row>
    <row r="199" spans="4:8" x14ac:dyDescent="0.25">
      <c r="D199" s="59"/>
      <c r="F199" s="53"/>
      <c r="H199" s="58"/>
    </row>
    <row r="200" spans="4:8" x14ac:dyDescent="0.25">
      <c r="D200" s="59"/>
      <c r="F200" s="53"/>
      <c r="H200" s="58"/>
    </row>
    <row r="201" spans="4:8" x14ac:dyDescent="0.25">
      <c r="D201" s="59"/>
      <c r="F201" s="53"/>
      <c r="H201" s="58"/>
    </row>
    <row r="202" spans="4:8" x14ac:dyDescent="0.25">
      <c r="D202" s="59"/>
      <c r="F202" s="53"/>
      <c r="H202" s="58"/>
    </row>
    <row r="203" spans="4:8" x14ac:dyDescent="0.25">
      <c r="D203" s="59"/>
      <c r="F203" s="53"/>
      <c r="H203" s="58"/>
    </row>
    <row r="204" spans="4:8" x14ac:dyDescent="0.25">
      <c r="D204" s="59"/>
      <c r="F204" s="53"/>
      <c r="H204" s="58"/>
    </row>
    <row r="205" spans="4:8" x14ac:dyDescent="0.25">
      <c r="D205" s="59"/>
      <c r="F205" s="53"/>
      <c r="H205" s="58"/>
    </row>
    <row r="206" spans="4:8" x14ac:dyDescent="0.25">
      <c r="D206" s="59"/>
      <c r="F206" s="53"/>
      <c r="H206" s="58"/>
    </row>
    <row r="207" spans="4:8" x14ac:dyDescent="0.25">
      <c r="D207" s="59"/>
      <c r="F207" s="53"/>
      <c r="H207" s="58"/>
    </row>
    <row r="208" spans="4:8" x14ac:dyDescent="0.25">
      <c r="D208" s="59"/>
      <c r="F208" s="53"/>
      <c r="H208" s="58"/>
    </row>
    <row r="209" spans="4:8" x14ac:dyDescent="0.25">
      <c r="D209" s="59"/>
      <c r="F209" s="53"/>
      <c r="H209" s="58"/>
    </row>
    <row r="210" spans="4:8" x14ac:dyDescent="0.25">
      <c r="D210" s="59"/>
      <c r="F210" s="53"/>
      <c r="H210" s="58"/>
    </row>
    <row r="211" spans="4:8" x14ac:dyDescent="0.25">
      <c r="D211" s="59"/>
      <c r="F211" s="53"/>
      <c r="H211" s="58"/>
    </row>
    <row r="212" spans="4:8" x14ac:dyDescent="0.25">
      <c r="D212" s="59"/>
      <c r="F212" s="53"/>
      <c r="H212" s="58"/>
    </row>
    <row r="213" spans="4:8" x14ac:dyDescent="0.25">
      <c r="D213" s="59"/>
      <c r="F213" s="53"/>
      <c r="H213" s="58"/>
    </row>
    <row r="214" spans="4:8" x14ac:dyDescent="0.25">
      <c r="D214" s="59"/>
      <c r="F214" s="53"/>
      <c r="H214" s="58"/>
    </row>
    <row r="215" spans="4:8" x14ac:dyDescent="0.25">
      <c r="D215" s="59"/>
      <c r="F215" s="53"/>
      <c r="H215" s="58"/>
    </row>
    <row r="216" spans="4:8" x14ac:dyDescent="0.25">
      <c r="D216" s="59"/>
      <c r="F216" s="53"/>
      <c r="H216" s="58"/>
    </row>
    <row r="217" spans="4:8" x14ac:dyDescent="0.25">
      <c r="D217" s="59"/>
      <c r="F217" s="53"/>
      <c r="H217" s="58"/>
    </row>
    <row r="218" spans="4:8" x14ac:dyDescent="0.25">
      <c r="D218" s="59"/>
      <c r="F218" s="53"/>
      <c r="H218" s="58"/>
    </row>
    <row r="219" spans="4:8" x14ac:dyDescent="0.25">
      <c r="D219" s="59"/>
      <c r="F219" s="53"/>
      <c r="H219" s="58"/>
    </row>
    <row r="220" spans="4:8" x14ac:dyDescent="0.25">
      <c r="D220" s="59"/>
      <c r="F220" s="53"/>
      <c r="H220" s="58"/>
    </row>
    <row r="221" spans="4:8" x14ac:dyDescent="0.25">
      <c r="D221" s="59"/>
      <c r="F221" s="53"/>
      <c r="H221" s="58"/>
    </row>
    <row r="222" spans="4:8" x14ac:dyDescent="0.25">
      <c r="D222" s="59"/>
      <c r="F222" s="53"/>
      <c r="H222" s="58"/>
    </row>
    <row r="223" spans="4:8" x14ac:dyDescent="0.25">
      <c r="D223" s="59"/>
      <c r="F223" s="53"/>
      <c r="H223" s="58"/>
    </row>
    <row r="224" spans="4:8" x14ac:dyDescent="0.25">
      <c r="D224" s="59"/>
      <c r="F224" s="53"/>
      <c r="H224" s="58"/>
    </row>
    <row r="225" spans="4:8" x14ac:dyDescent="0.25">
      <c r="D225" s="59"/>
      <c r="F225" s="53"/>
      <c r="H225" s="58"/>
    </row>
    <row r="226" spans="4:8" x14ac:dyDescent="0.25">
      <c r="D226" s="59"/>
      <c r="F226" s="53"/>
      <c r="H226" s="58"/>
    </row>
    <row r="227" spans="4:8" x14ac:dyDescent="0.25">
      <c r="D227" s="59"/>
      <c r="F227" s="53"/>
      <c r="H227" s="58"/>
    </row>
    <row r="228" spans="4:8" x14ac:dyDescent="0.25">
      <c r="D228" s="59"/>
      <c r="F228" s="53"/>
      <c r="H228" s="58"/>
    </row>
    <row r="229" spans="4:8" x14ac:dyDescent="0.25">
      <c r="D229" s="59"/>
      <c r="F229" s="53"/>
      <c r="H229" s="58"/>
    </row>
    <row r="230" spans="4:8" x14ac:dyDescent="0.25">
      <c r="D230" s="59"/>
      <c r="F230" s="53"/>
      <c r="H230" s="58"/>
    </row>
    <row r="231" spans="4:8" x14ac:dyDescent="0.25">
      <c r="D231" s="59"/>
      <c r="F231" s="53"/>
      <c r="H231" s="58"/>
    </row>
    <row r="232" spans="4:8" x14ac:dyDescent="0.25">
      <c r="D232" s="59"/>
      <c r="F232" s="53"/>
      <c r="H232" s="58"/>
    </row>
    <row r="233" spans="4:8" x14ac:dyDescent="0.25">
      <c r="D233" s="59"/>
      <c r="F233" s="53"/>
      <c r="H233" s="58"/>
    </row>
    <row r="234" spans="4:8" x14ac:dyDescent="0.25">
      <c r="D234" s="59"/>
      <c r="F234" s="53"/>
      <c r="H234" s="58"/>
    </row>
    <row r="235" spans="4:8" x14ac:dyDescent="0.25">
      <c r="D235" s="59"/>
      <c r="F235" s="53"/>
      <c r="H235" s="58"/>
    </row>
    <row r="236" spans="4:8" x14ac:dyDescent="0.25">
      <c r="D236" s="59"/>
      <c r="F236" s="53"/>
      <c r="H236" s="58"/>
    </row>
    <row r="237" spans="4:8" x14ac:dyDescent="0.25">
      <c r="D237" s="59"/>
      <c r="F237" s="53"/>
      <c r="H237" s="58"/>
    </row>
  </sheetData>
  <sheetProtection algorithmName="SHA-512" hashValue="FaGLhDo8Vl/Q/YaoCcV+VKzPmPJST+9vVp00vyv39Lvbco+uN5B4btqmvp1pVx7zq/+LouFtI5k1idDpQVnDHQ==" saltValue="9jQoikvEbumAHuiKVbvw8g==" spinCount="100000" sheet="1" selectLockedCells="1"/>
  <protectedRanges>
    <protectedRange sqref="A7:L40" name="Range1"/>
  </protectedRanges>
  <mergeCells count="15">
    <mergeCell ref="J39:K39"/>
    <mergeCell ref="E7:F7"/>
    <mergeCell ref="G7:H7"/>
    <mergeCell ref="I7:J7"/>
    <mergeCell ref="A39:I39"/>
    <mergeCell ref="A38:I38"/>
    <mergeCell ref="A3:A4"/>
    <mergeCell ref="I5:K5"/>
    <mergeCell ref="I4:K4"/>
    <mergeCell ref="I3:K3"/>
    <mergeCell ref="I2:K2"/>
    <mergeCell ref="C4:F4"/>
    <mergeCell ref="C3:F3"/>
    <mergeCell ref="C2:F2"/>
    <mergeCell ref="C5:F5"/>
  </mergeCells>
  <dataValidations count="1">
    <dataValidation type="list" allowBlank="1" showInputMessage="1" showErrorMessage="1" sqref="I2:K2" xr:uid="{00000000-0002-0000-0400-000000000000}">
      <formula1>$Z$12:$Z$21</formula1>
    </dataValidation>
  </dataValidations>
  <printOptions horizontalCentered="1"/>
  <pageMargins left="0" right="0" top="0.5" bottom="0.25" header="0.25" footer="0.21"/>
  <pageSetup scale="80" orientation="landscape" r:id="rId1"/>
  <headerFooter alignWithMargins="0">
    <oddHeader>&amp;C&amp;"Arial Black,Regular"&amp;18Early Steps Contract Provider Invoice</oddHeader>
    <oddFooter>&amp;L&amp;"-,Italic"&amp;9&amp;D&amp;R&amp;"-,Italic"&amp;9Last Updated: 12/09/2015, KAM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D1435B5AE0AF449A60FB43079C66DE" ma:contentTypeVersion="9" ma:contentTypeDescription="Create a new document." ma:contentTypeScope="" ma:versionID="872bfc0e8deee7431fae6fe16d451378">
  <xsd:schema xmlns:xsd="http://www.w3.org/2001/XMLSchema" xmlns:xs="http://www.w3.org/2001/XMLSchema" xmlns:p="http://schemas.microsoft.com/office/2006/metadata/properties" xmlns:ns2="019f7460-9114-4ab0-b401-f028f5d7d3e9" xmlns:ns3="65a44726-2bad-4506-b33c-bf510d961c6f" targetNamespace="http://schemas.microsoft.com/office/2006/metadata/properties" ma:root="true" ma:fieldsID="d6311673d8b93aa4aaae19641d66d9f2" ns2:_="" ns3:_="">
    <xsd:import namespace="019f7460-9114-4ab0-b401-f028f5d7d3e9"/>
    <xsd:import namespace="65a44726-2bad-4506-b33c-bf510d96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f7460-9114-4ab0-b401-f028f5d7d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869a2c6-2d95-498d-8f69-3008bc99f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44726-2bad-4506-b33c-bf510d961c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79cbcc7-1601-49f1-a883-a709b1cd79d0}" ma:internalName="TaxCatchAll" ma:showField="CatchAllData" ma:web="65a44726-2bad-4506-b33c-bf510d96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a44726-2bad-4506-b33c-bf510d961c6f" xsi:nil="true"/>
    <lcf76f155ced4ddcb4097134ff3c332f xmlns="019f7460-9114-4ab0-b401-f028f5d7d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D3D407-8F23-4160-832D-3F64D6846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f7460-9114-4ab0-b401-f028f5d7d3e9"/>
    <ds:schemaRef ds:uri="65a44726-2bad-4506-b33c-bf510d961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451411-A6F4-4544-BABB-B8BA7C1388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376D2-EBF9-459E-B908-DCB9AB3FC97C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65a44726-2bad-4506-b33c-bf510d961c6f"/>
    <ds:schemaRef ds:uri="019f7460-9114-4ab0-b401-f028f5d7d3e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Families</vt:lpstr>
      <vt:lpstr>Service Log</vt:lpstr>
      <vt:lpstr>Fee Schedule</vt:lpstr>
      <vt:lpstr>PIVOT TABLE</vt:lpstr>
      <vt:lpstr>Invoice</vt:lpstr>
      <vt:lpstr>Families!Print_Area</vt:lpstr>
      <vt:lpstr>Invoice!Print_Area</vt:lpstr>
      <vt:lpstr>'PIVOT TABLE'!Print_Area</vt:lpstr>
      <vt:lpstr>'Service Log'!Print_Area</vt:lpstr>
      <vt:lpstr>'Service Log'!Print_Titles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Moore</dc:creator>
  <cp:keywords/>
  <dc:description/>
  <cp:lastModifiedBy>Trina Puddefoot</cp:lastModifiedBy>
  <cp:revision/>
  <dcterms:created xsi:type="dcterms:W3CDTF">2012-03-13T19:22:01Z</dcterms:created>
  <dcterms:modified xsi:type="dcterms:W3CDTF">2025-07-02T00:08:04Z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0x010100B8D1435B5AE0AF449A60FB43079C66DE</vt:lpwstr>
  </property>
</Properties>
</file>